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firstSheet="7" activeTab="17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7月" sheetId="7" r:id="rId6"/>
    <sheet name="202401-03" sheetId="6" r:id="rId7"/>
    <sheet name="8月" sheetId="8" r:id="rId8"/>
    <sheet name="9月" sheetId="9" r:id="rId9"/>
    <sheet name="10月" sheetId="10" r:id="rId10"/>
    <sheet name="2022年1-9月" sheetId="11" r:id="rId11"/>
    <sheet name="11月" sheetId="12" r:id="rId12"/>
    <sheet name="12月" sheetId="13" r:id="rId13"/>
    <sheet name="202501" sheetId="14" r:id="rId14"/>
    <sheet name="202502" sheetId="15" r:id="rId15"/>
    <sheet name="202503" sheetId="16" r:id="rId16"/>
    <sheet name="202504" sheetId="17" r:id="rId17"/>
    <sheet name="202505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<sst xmlns="http://schemas.openxmlformats.org/spreadsheetml/2006/main" count="306" uniqueCount="44">
  <si>
    <t>薛村镇2024年1月光伏扶贫收益分配明细表</t>
  </si>
  <si>
    <t>村名</t>
  </si>
  <si>
    <t>瓦数 （千瓦）</t>
  </si>
  <si>
    <t>占地亩数</t>
  </si>
  <si>
    <t>1月</t>
  </si>
  <si>
    <t>总金额</t>
  </si>
  <si>
    <t>备注</t>
  </si>
  <si>
    <t>军渡</t>
  </si>
  <si>
    <t>联村电站</t>
  </si>
  <si>
    <t>郝家津</t>
  </si>
  <si>
    <t>大凤山</t>
  </si>
  <si>
    <t>斜则</t>
  </si>
  <si>
    <t>焉头</t>
  </si>
  <si>
    <t>合计</t>
  </si>
  <si>
    <t>薛村镇2024年2月光伏扶贫收益分配明细表</t>
  </si>
  <si>
    <t>2月</t>
  </si>
  <si>
    <t>薛村镇2024年3月光伏扶贫收益分配明细表</t>
  </si>
  <si>
    <t>3月</t>
  </si>
  <si>
    <t>（斜则地款17000）联村电站</t>
  </si>
  <si>
    <t>薛村镇2024年4月光伏扶贫收益分配明细表</t>
  </si>
  <si>
    <t>4月</t>
  </si>
  <si>
    <t>（斜则地款18000）联村电站</t>
  </si>
  <si>
    <t>薛村镇2024年5月光伏扶贫收益分配明细表</t>
  </si>
  <si>
    <t>5月</t>
  </si>
  <si>
    <t>薛村镇2024年7月光伏扶贫收益分配明细表</t>
  </si>
  <si>
    <t>7月</t>
  </si>
  <si>
    <t>薛村镇2024年1-3月及补发之前光伏扶贫收益分配明细表</t>
  </si>
  <si>
    <t>1-3月</t>
  </si>
  <si>
    <t>薛村镇2024年8月光伏扶贫收益分配明细表</t>
  </si>
  <si>
    <t>8月</t>
  </si>
  <si>
    <t>薛村镇2024年9月光伏扶贫收益分配明细表</t>
  </si>
  <si>
    <t>9月</t>
  </si>
  <si>
    <t>薛村镇2024年10月光伏扶贫收益分配明细表</t>
  </si>
  <si>
    <t>10月</t>
  </si>
  <si>
    <t>薛村镇2022年1-9月份（补助资金）光伏扶贫收益分配明细表</t>
  </si>
  <si>
    <t>薛村镇2024年11月光伏扶贫收益分配明细表</t>
  </si>
  <si>
    <t>11月</t>
  </si>
  <si>
    <t>薛村镇2024年12月光伏扶贫收益分配明细表</t>
  </si>
  <si>
    <t>12月</t>
  </si>
  <si>
    <t>薛村镇2025年1月光伏扶贫收益分配明细表</t>
  </si>
  <si>
    <t>薛村镇2025年2月光伏扶贫收益分配明细表</t>
  </si>
  <si>
    <t>薛村镇2025年3月光伏扶贫收益分配明细表</t>
  </si>
  <si>
    <t>薛村镇2025年4月光伏扶贫收益分配明细表</t>
  </si>
  <si>
    <t>薛村镇2025年5月光伏扶贫收益分配明细表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</si>
</sst>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4"/>
      <color rgb="FF000000"/>
      <name val="方正小标宋简体"/>
      <charset val="134"/>
    </font>
    <font>
      <b/>
      <sz val="24"/>
      <color rgb="FF000000"/>
      <name val="仿宋"/>
      <charset val="134"/>
    </font>
    <font>
      <sz val="14"/>
      <color rgb="FF000000"/>
      <name val="宋体"/>
      <charset val="134"/>
      <scheme val="minor"/>
    </font>
    <font>
      <sz val="16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www.wps.cn/officeDocument/2023/relationships/customStorage" Target="customStorage/customStorage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topLeftCell="A4" workbookViewId="0">
      <selection activeCell="D14" sqref="D14"/>
    </sheetView>
  </sheetViews>
  <sheetFormatPr defaultColWidth="9" defaultRowHeight="14.4" outlineLevelCol="5"/>
  <cols>
    <col min="1" max="1" width="19.25" style="1" customWidth="1"/>
    <col min="2" max="2" width="20" style="1" customWidth="1"/>
    <col min="3" max="3" width="18.3796296296296" style="1" customWidth="1"/>
    <col min="4" max="4" width="21.5185185185185" style="1" customWidth="1"/>
    <col min="5" max="5" width="21.9444444444444" style="1" customWidth="1"/>
    <col min="6" max="6" width="26.6574074074074" style="1" customWidth="1"/>
    <col min="7" max="16384" width="9" style="1"/>
  </cols>
  <sheetData>
    <row r="1" s="1" customFormat="1" ht="70" customHeight="1" spans="1:6">
      <c r="A1" s="2" t="s">
        <v>0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3189.61</v>
      </c>
      <c r="E3" s="6">
        <f>SUM(D3:D4)</f>
        <v>9229.61</v>
      </c>
      <c r="F3" s="7"/>
    </row>
    <row r="4" s="1" customFormat="1" ht="45" customHeight="1" spans="1:6">
      <c r="A4" s="8"/>
      <c r="B4" s="7">
        <v>200</v>
      </c>
      <c r="C4" s="7"/>
      <c r="D4" s="9">
        <v>6040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9060</v>
      </c>
      <c r="E5" s="10">
        <v>9060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7582.09</v>
      </c>
      <c r="E6" s="7">
        <v>7582.09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6042.13</v>
      </c>
      <c r="E7" s="10">
        <v>6042.13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3020</v>
      </c>
      <c r="E8" s="10">
        <v>3020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34933.83</v>
      </c>
      <c r="E9" s="12">
        <f>SUM(E3:E8)</f>
        <v>34933.83</v>
      </c>
      <c r="F9" s="7"/>
    </row>
    <row r="12" spans="4:4">
      <c r="D12" s="1">
        <v>3498.75</v>
      </c>
    </row>
    <row r="13" spans="4:4">
      <c r="D13" s="1">
        <v>20663.38</v>
      </c>
    </row>
    <row r="14" spans="4:4">
      <c r="D14" s="1">
        <f>SUM(D12:D13)</f>
        <v>24162.13</v>
      </c>
    </row>
    <row r="15" spans="4:5">
      <c r="D15" s="1">
        <f>D14/8</f>
        <v>3020.26625</v>
      </c>
      <c r="E15" s="1">
        <v>3020</v>
      </c>
    </row>
    <row r="16" spans="5:5">
      <c r="E16" s="1">
        <f>E15*2</f>
        <v>6040</v>
      </c>
    </row>
    <row r="17" spans="5:5">
      <c r="E17" s="1">
        <f>E15*3</f>
        <v>9060</v>
      </c>
    </row>
    <row r="18" spans="5:5">
      <c r="E18" s="1">
        <f>D14-E15-E16-E17</f>
        <v>6042.13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4.4" outlineLevelCol="5"/>
  <cols>
    <col min="1" max="1" width="19.25" style="1" customWidth="1"/>
    <col min="2" max="2" width="20" style="1" customWidth="1"/>
    <col min="3" max="3" width="18.3796296296296" style="1" customWidth="1"/>
    <col min="4" max="4" width="21.5185185185185" style="1" customWidth="1"/>
    <col min="5" max="5" width="21.9444444444444" style="1" customWidth="1"/>
    <col min="6" max="6" width="26.6574074074074" style="1" customWidth="1"/>
    <col min="7" max="16384" width="9" style="1"/>
  </cols>
  <sheetData>
    <row r="1" s="1" customFormat="1" ht="70" customHeight="1" spans="1:6">
      <c r="A1" s="2" t="s">
        <v>32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3295.09</v>
      </c>
      <c r="E3" s="6">
        <f>D3+D4</f>
        <v>9619.09</v>
      </c>
      <c r="F3" s="7"/>
    </row>
    <row r="4" s="1" customFormat="1" ht="45" customHeight="1" spans="1:6">
      <c r="A4" s="8"/>
      <c r="B4" s="7">
        <v>200</v>
      </c>
      <c r="C4" s="7"/>
      <c r="D4" s="9">
        <v>6324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9486</v>
      </c>
      <c r="E5" s="10">
        <v>9486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6957.01</v>
      </c>
      <c r="E6" s="7">
        <v>6957.01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6331.92</v>
      </c>
      <c r="E7" s="10">
        <v>6331.92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3162</v>
      </c>
      <c r="E8" s="10">
        <v>3162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35556.02</v>
      </c>
      <c r="E9" s="12">
        <f>SUM(E3:E8)</f>
        <v>35556.02</v>
      </c>
      <c r="F9" s="7"/>
    </row>
    <row r="13" s="1" customFormat="1" spans="4:4">
      <c r="D13" s="1">
        <v>3316.97</v>
      </c>
    </row>
    <row r="14" s="1" customFormat="1" spans="4:4">
      <c r="D14" s="1">
        <v>21986.95</v>
      </c>
    </row>
    <row r="15" s="1" customFormat="1" spans="4:6">
      <c r="D15" s="1">
        <f>SUM(D13:D14)</f>
        <v>25303.92</v>
      </c>
      <c r="E15" s="1">
        <f>D15/8</f>
        <v>3162.99</v>
      </c>
      <c r="F15" s="1">
        <v>3162</v>
      </c>
    </row>
    <row r="16" s="1" customFormat="1" spans="6:6">
      <c r="F16" s="1">
        <f>F15*2</f>
        <v>6324</v>
      </c>
    </row>
    <row r="17" s="1" customFormat="1" spans="6:6">
      <c r="F17" s="1">
        <f>F15*3</f>
        <v>9486</v>
      </c>
    </row>
    <row r="18" s="1" customFormat="1" spans="6:6">
      <c r="F18" s="1">
        <f>D15-F15-F16-F17</f>
        <v>6331.92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E3" sqref="E3:E4"/>
    </sheetView>
  </sheetViews>
  <sheetFormatPr defaultColWidth="9" defaultRowHeight="14.4" outlineLevelCol="5"/>
  <cols>
    <col min="1" max="1" width="19.25" style="1" customWidth="1"/>
    <col min="2" max="2" width="20" style="1" customWidth="1"/>
    <col min="3" max="3" width="18.3796296296296" style="1" customWidth="1"/>
    <col min="4" max="4" width="21.5185185185185" style="1" customWidth="1"/>
    <col min="5" max="5" width="21.9444444444444" style="1" customWidth="1"/>
    <col min="6" max="6" width="26.6574074074074" style="1" customWidth="1"/>
    <col min="7" max="16384" width="9" style="1"/>
  </cols>
  <sheetData>
    <row r="1" s="1" customFormat="1" ht="70" customHeight="1" spans="1:6">
      <c r="A1" s="2" t="s">
        <v>34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46751.85</v>
      </c>
      <c r="E3" s="6">
        <f>D3+D4</f>
        <v>140403.85</v>
      </c>
      <c r="F3" s="7"/>
    </row>
    <row r="4" s="1" customFormat="1" ht="45" customHeight="1" spans="1:6">
      <c r="A4" s="8"/>
      <c r="B4" s="7">
        <v>200</v>
      </c>
      <c r="C4" s="7"/>
      <c r="D4" s="9">
        <v>93652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140478</v>
      </c>
      <c r="E5" s="10">
        <v>140478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100914.71</v>
      </c>
      <c r="E6" s="7">
        <v>100914.71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93653.14</v>
      </c>
      <c r="E7" s="10">
        <v>93653.14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46826</v>
      </c>
      <c r="E8" s="10">
        <v>46826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522275.7</v>
      </c>
      <c r="E9" s="12">
        <f>SUM(E3:E8)</f>
        <v>522275.7</v>
      </c>
      <c r="F9" s="7"/>
    </row>
    <row r="13" s="1" customFormat="1" spans="4:4">
      <c r="D13" s="1">
        <v>49983.77</v>
      </c>
    </row>
    <row r="14" s="1" customFormat="1" spans="4:4">
      <c r="D14" s="1">
        <v>324625.37</v>
      </c>
    </row>
    <row r="15" s="1" customFormat="1" spans="4:6">
      <c r="D15" s="1">
        <f>SUM(D13:D14)</f>
        <v>374609.14</v>
      </c>
      <c r="E15" s="1">
        <f>D15/8</f>
        <v>46826.1425</v>
      </c>
      <c r="F15" s="1">
        <v>46826</v>
      </c>
    </row>
    <row r="16" s="1" customFormat="1" spans="6:6">
      <c r="F16" s="1">
        <f>F15*2</f>
        <v>93652</v>
      </c>
    </row>
    <row r="17" s="1" customFormat="1" spans="6:6">
      <c r="F17" s="1">
        <f>F15*3</f>
        <v>140478</v>
      </c>
    </row>
    <row r="18" s="1" customFormat="1" spans="6:6">
      <c r="F18" s="1">
        <f>D15-F15-F16-F17</f>
        <v>93653.14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workbookViewId="0">
      <selection activeCell="A1" sqref="$A1:$XFD1048576"/>
    </sheetView>
  </sheetViews>
  <sheetFormatPr defaultColWidth="9" defaultRowHeight="14.4" outlineLevelCol="5"/>
  <cols>
    <col min="1" max="1" width="19.25" style="1" customWidth="1"/>
    <col min="2" max="2" width="20" style="1" customWidth="1"/>
    <col min="3" max="3" width="18.3796296296296" style="1" customWidth="1"/>
    <col min="4" max="4" width="21.5185185185185" style="1" customWidth="1"/>
    <col min="5" max="5" width="21.9444444444444" style="1" customWidth="1"/>
    <col min="6" max="6" width="26.6574074074074" style="1" customWidth="1"/>
    <col min="7" max="16384" width="9" style="1"/>
  </cols>
  <sheetData>
    <row r="1" s="1" customFormat="1" ht="70" customHeight="1" spans="1:6">
      <c r="A1" s="2" t="s">
        <v>35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36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2238.15</v>
      </c>
      <c r="E3" s="6">
        <f>D3+D4</f>
        <v>6676.15</v>
      </c>
      <c r="F3" s="7"/>
    </row>
    <row r="4" s="1" customFormat="1" ht="45" customHeight="1" spans="1:6">
      <c r="A4" s="8"/>
      <c r="B4" s="7">
        <v>200</v>
      </c>
      <c r="C4" s="7"/>
      <c r="D4" s="9">
        <v>4438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6657</v>
      </c>
      <c r="E5" s="10">
        <v>6657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4972.51</v>
      </c>
      <c r="E6" s="7">
        <v>4972.51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4439.8</v>
      </c>
      <c r="E7" s="10">
        <v>4439.8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2219</v>
      </c>
      <c r="E8" s="10">
        <v>2219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24964.46</v>
      </c>
      <c r="E9" s="12">
        <f>SUM(E3:E8)</f>
        <v>24964.46</v>
      </c>
      <c r="F9" s="7"/>
    </row>
    <row r="13" s="1" customFormat="1" spans="4:4">
      <c r="D13" s="1">
        <v>2349.54</v>
      </c>
    </row>
    <row r="14" s="1" customFormat="1" spans="4:4">
      <c r="D14" s="1">
        <v>15404.26</v>
      </c>
    </row>
    <row r="15" s="1" customFormat="1" spans="4:6">
      <c r="D15" s="1">
        <f>SUM(D13:D14)</f>
        <v>17753.8</v>
      </c>
      <c r="E15" s="1">
        <f>D15/8</f>
        <v>2219.225</v>
      </c>
      <c r="F15" s="1">
        <v>2219</v>
      </c>
    </row>
    <row r="16" s="1" customFormat="1" spans="6:6">
      <c r="F16" s="1">
        <f>F15*2</f>
        <v>4438</v>
      </c>
    </row>
    <row r="17" s="1" customFormat="1" spans="6:6">
      <c r="F17" s="1">
        <f>F15*3</f>
        <v>6657</v>
      </c>
    </row>
    <row r="18" s="1" customFormat="1" spans="6:6">
      <c r="F18" s="1">
        <f>D15-F15-F16-F17</f>
        <v>4439.8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4.4" outlineLevelCol="5"/>
  <cols>
    <col min="1" max="1" width="19.25" style="1" customWidth="1"/>
    <col min="2" max="2" width="20" style="1" customWidth="1"/>
    <col min="3" max="3" width="18.3796296296296" style="1" customWidth="1"/>
    <col min="4" max="4" width="21.5185185185185" style="1" customWidth="1"/>
    <col min="5" max="5" width="21.9444444444444" style="1" customWidth="1"/>
    <col min="6" max="6" width="26.6574074074074" style="1" customWidth="1"/>
    <col min="7" max="16384" width="9" style="1"/>
  </cols>
  <sheetData>
    <row r="1" s="1" customFormat="1" ht="70" customHeight="1" spans="1:6">
      <c r="A1" s="2" t="s">
        <v>37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38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2905.52</v>
      </c>
      <c r="E3" s="6">
        <f>SUM(D3:D4)</f>
        <v>8375.52</v>
      </c>
      <c r="F3" s="7"/>
    </row>
    <row r="4" s="1" customFormat="1" ht="45" customHeight="1" spans="1:6">
      <c r="A4" s="8"/>
      <c r="B4" s="7">
        <v>200</v>
      </c>
      <c r="C4" s="7"/>
      <c r="D4" s="9">
        <v>5470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8205</v>
      </c>
      <c r="E5" s="10">
        <v>8205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6730.49</v>
      </c>
      <c r="E6" s="7">
        <v>6730.49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5475.61</v>
      </c>
      <c r="E7" s="10">
        <v>5475.61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2735</v>
      </c>
      <c r="E8" s="10">
        <v>2735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31521.62</v>
      </c>
      <c r="E9" s="12">
        <f>SUM(E3:E8)</f>
        <v>31521.62</v>
      </c>
      <c r="F9" s="7"/>
    </row>
    <row r="13" s="1" customFormat="1" spans="4:4">
      <c r="D13" s="1">
        <v>3020.74</v>
      </c>
    </row>
    <row r="14" s="1" customFormat="1" spans="4:4">
      <c r="D14" s="1">
        <v>18864.87</v>
      </c>
    </row>
    <row r="15" s="1" customFormat="1" spans="4:6">
      <c r="D15" s="1">
        <f>SUM(D13:D14)</f>
        <v>21885.61</v>
      </c>
      <c r="E15" s="1">
        <f>D15/8</f>
        <v>2735.70125</v>
      </c>
      <c r="F15" s="1">
        <v>2735</v>
      </c>
    </row>
    <row r="16" s="1" customFormat="1" spans="6:6">
      <c r="F16" s="1">
        <f>F15*2</f>
        <v>5470</v>
      </c>
    </row>
    <row r="17" s="1" customFormat="1" spans="6:6">
      <c r="F17" s="1">
        <f>F15*3</f>
        <v>8205</v>
      </c>
    </row>
    <row r="18" s="1" customFormat="1" spans="6:6">
      <c r="F18" s="1">
        <f>D15-F15-F16-F17</f>
        <v>5475.61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4.4" outlineLevelCol="5"/>
  <cols>
    <col min="1" max="1" width="19.25" style="1" customWidth="1"/>
    <col min="2" max="2" width="20" style="1" customWidth="1"/>
    <col min="3" max="3" width="18.3796296296296" style="1" customWidth="1"/>
    <col min="4" max="4" width="21.5185185185185" style="1" customWidth="1"/>
    <col min="5" max="5" width="21.9444444444444" style="1" customWidth="1"/>
    <col min="6" max="6" width="26.6574074074074" style="1" customWidth="1"/>
    <col min="7" max="16384" width="9" style="1"/>
  </cols>
  <sheetData>
    <row r="1" s="1" customFormat="1" ht="70" customHeight="1" spans="1:6">
      <c r="A1" s="2" t="s">
        <v>39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3200.98</v>
      </c>
      <c r="E3" s="6">
        <f>D3+D4</f>
        <v>9316.98</v>
      </c>
      <c r="F3" s="7"/>
    </row>
    <row r="4" s="1" customFormat="1" ht="45" customHeight="1" spans="1:6">
      <c r="A4" s="8"/>
      <c r="B4" s="7">
        <v>200</v>
      </c>
      <c r="C4" s="7"/>
      <c r="D4" s="9">
        <v>6116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9174</v>
      </c>
      <c r="E5" s="10">
        <v>9174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7063.77</v>
      </c>
      <c r="E6" s="7">
        <v>7063.77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6119.91</v>
      </c>
      <c r="E7" s="10">
        <v>6119.91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3058</v>
      </c>
      <c r="E8" s="10">
        <v>3058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34732.66</v>
      </c>
      <c r="E9" s="12">
        <f>SUM(E3:E8)</f>
        <v>34732.66</v>
      </c>
      <c r="F9" s="7"/>
    </row>
    <row r="13" s="1" customFormat="1" spans="4:4">
      <c r="D13" s="1">
        <v>3020.74</v>
      </c>
    </row>
    <row r="14" s="1" customFormat="1" spans="4:4">
      <c r="D14" s="1">
        <v>18864.87</v>
      </c>
    </row>
    <row r="15" s="1" customFormat="1" spans="4:6">
      <c r="D15" s="1">
        <f>SUM(D13:D14)</f>
        <v>21885.61</v>
      </c>
      <c r="E15" s="1">
        <f>D15/8</f>
        <v>2735.70125</v>
      </c>
      <c r="F15" s="1">
        <v>2735</v>
      </c>
    </row>
    <row r="16" s="1" customFormat="1" spans="6:6">
      <c r="F16" s="1">
        <f>F15*2</f>
        <v>5470</v>
      </c>
    </row>
    <row r="17" s="1" customFormat="1" spans="6:6">
      <c r="F17" s="1">
        <f>F15*3</f>
        <v>8205</v>
      </c>
    </row>
    <row r="18" s="1" customFormat="1" spans="6:6">
      <c r="F18" s="1">
        <f>D15-F15-F16-F17</f>
        <v>5475.61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4.4" outlineLevelCol="5"/>
  <cols>
    <col min="1" max="1" width="19.25" style="1" customWidth="1"/>
    <col min="2" max="2" width="20" style="1" customWidth="1"/>
    <col min="3" max="3" width="18.3796296296296" style="1" customWidth="1"/>
    <col min="4" max="4" width="21.5185185185185" style="1" customWidth="1"/>
    <col min="5" max="5" width="21.9444444444444" style="1" customWidth="1"/>
    <col min="6" max="6" width="26.6574074074074" style="1" customWidth="1"/>
    <col min="7" max="16384" width="9" style="1"/>
  </cols>
  <sheetData>
    <row r="1" s="1" customFormat="1" ht="70" customHeight="1" spans="1:6">
      <c r="A1" s="2" t="s">
        <v>40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3751.71</v>
      </c>
      <c r="E3" s="6">
        <f>D3+D4</f>
        <v>10883.71</v>
      </c>
      <c r="F3" s="7"/>
    </row>
    <row r="4" s="1" customFormat="1" ht="45" customHeight="1" spans="1:6">
      <c r="A4" s="8"/>
      <c r="B4" s="7">
        <v>200</v>
      </c>
      <c r="C4" s="7"/>
      <c r="D4" s="9">
        <v>7132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10698</v>
      </c>
      <c r="E5" s="10">
        <v>10698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7866.22</v>
      </c>
      <c r="E6" s="7">
        <v>7866.22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7139.72</v>
      </c>
      <c r="E7" s="10">
        <v>7139.72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3566</v>
      </c>
      <c r="E8" s="10">
        <v>3566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40153.65</v>
      </c>
      <c r="E9" s="12">
        <f>SUM(E3:E8)</f>
        <v>40153.65</v>
      </c>
      <c r="F9" s="7"/>
    </row>
    <row r="13" s="1" customFormat="1" spans="4:4">
      <c r="D13" s="1">
        <v>3767.64</v>
      </c>
    </row>
    <row r="14" s="1" customFormat="1" spans="4:4">
      <c r="D14" s="1">
        <v>24768.08</v>
      </c>
    </row>
    <row r="15" s="1" customFormat="1" spans="4:6">
      <c r="D15" s="1">
        <f>SUM(D13:D14)</f>
        <v>28535.72</v>
      </c>
      <c r="E15" s="1">
        <f>D15/8</f>
        <v>3566.965</v>
      </c>
      <c r="F15" s="1">
        <v>3566</v>
      </c>
    </row>
    <row r="16" s="1" customFormat="1" spans="6:6">
      <c r="F16" s="1">
        <f>F15*2</f>
        <v>7132</v>
      </c>
    </row>
    <row r="17" s="1" customFormat="1" spans="6:6">
      <c r="F17" s="1">
        <f>F15*3</f>
        <v>10698</v>
      </c>
    </row>
    <row r="18" s="1" customFormat="1" spans="6:6">
      <c r="F18" s="1">
        <f>D15-F15-F16-F17</f>
        <v>7139.72</v>
      </c>
    </row>
  </sheetData>
  <mergeCells count="3">
    <mergeCell ref="A1:F1"/>
    <mergeCell ref="A3:A4"/>
    <mergeCell ref="E3:E4"/>
  </mergeCells>
  <pageMargins left="0.75" right="0.75" top="0.786805555555556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4.4" outlineLevelCol="5"/>
  <cols>
    <col min="1" max="1" width="19.25" style="1" customWidth="1"/>
    <col min="2" max="2" width="20" style="1" customWidth="1"/>
    <col min="3" max="3" width="18.3796296296296" style="1" customWidth="1"/>
    <col min="4" max="4" width="21.5185185185185" style="1" customWidth="1"/>
    <col min="5" max="5" width="21.9444444444444" style="1" customWidth="1"/>
    <col min="6" max="6" width="26.6574074074074" style="1" customWidth="1"/>
    <col min="7" max="16384" width="9" style="1"/>
  </cols>
  <sheetData>
    <row r="1" s="1" customFormat="1" ht="70" customHeight="1" spans="1:6">
      <c r="A1" s="2" t="s">
        <v>41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17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4252.79</v>
      </c>
      <c r="E3" s="6">
        <f>SUM(D3:D4)</f>
        <v>12368.79</v>
      </c>
      <c r="F3" s="7"/>
    </row>
    <row r="4" s="1" customFormat="1" ht="45" customHeight="1" spans="1:6">
      <c r="A4" s="8"/>
      <c r="B4" s="7">
        <v>200</v>
      </c>
      <c r="C4" s="7"/>
      <c r="D4" s="9">
        <v>8116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12174</v>
      </c>
      <c r="E5" s="10">
        <v>12174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8713.58</v>
      </c>
      <c r="E6" s="7">
        <v>8713.58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8122.03</v>
      </c>
      <c r="E7" s="10">
        <v>8122.03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4058</v>
      </c>
      <c r="E8" s="10">
        <v>4058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45436.4</v>
      </c>
      <c r="E9" s="12">
        <f>SUM(E3:E8)</f>
        <v>45436.4</v>
      </c>
      <c r="F9" s="7"/>
    </row>
    <row r="13" s="1" customFormat="1" spans="4:4">
      <c r="D13" s="1">
        <v>4251.01</v>
      </c>
    </row>
    <row r="14" s="1" customFormat="1" spans="4:4">
      <c r="D14" s="1">
        <v>28219.02</v>
      </c>
    </row>
    <row r="15" s="1" customFormat="1" spans="4:6">
      <c r="D15" s="1">
        <f>SUM(D13:D14)</f>
        <v>32470.03</v>
      </c>
      <c r="E15" s="1">
        <f>D15/8</f>
        <v>4058.75375</v>
      </c>
      <c r="F15" s="1">
        <v>4058</v>
      </c>
    </row>
    <row r="16" s="1" customFormat="1" spans="6:6">
      <c r="F16" s="1">
        <f>F15*2</f>
        <v>8116</v>
      </c>
    </row>
    <row r="17" s="1" customFormat="1" spans="6:6">
      <c r="F17" s="1">
        <f>F15*3</f>
        <v>12174</v>
      </c>
    </row>
    <row r="18" s="1" customFormat="1" spans="6:6">
      <c r="F18" s="1">
        <f>D15-F15-F16-F17</f>
        <v>8122.03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4.4" outlineLevelCol="5"/>
  <cols>
    <col min="1" max="1" width="19.25" style="1" customWidth="1"/>
    <col min="2" max="2" width="20" style="1" customWidth="1"/>
    <col min="3" max="3" width="18.3796296296296" style="1" customWidth="1"/>
    <col min="4" max="4" width="21.5185185185185" style="1" customWidth="1"/>
    <col min="5" max="5" width="21.9444444444444" style="1" customWidth="1"/>
    <col min="6" max="6" width="26.6574074074074" style="1" customWidth="1"/>
    <col min="7" max="16384" width="9" style="1"/>
  </cols>
  <sheetData>
    <row r="1" s="1" customFormat="1" ht="70" customHeight="1" spans="1:6">
      <c r="A1" s="2" t="s">
        <v>42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20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4376.29</v>
      </c>
      <c r="E3" s="6">
        <f>D3+D4</f>
        <v>12676.29</v>
      </c>
      <c r="F3" s="7"/>
    </row>
    <row r="4" s="1" customFormat="1" ht="45" customHeight="1" spans="1:6">
      <c r="A4" s="8"/>
      <c r="B4" s="7">
        <v>200</v>
      </c>
      <c r="C4" s="7"/>
      <c r="D4" s="9">
        <v>8300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12450</v>
      </c>
      <c r="E5" s="10">
        <v>12450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8819.95</v>
      </c>
      <c r="E6" s="7">
        <v>8819.95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8300.99</v>
      </c>
      <c r="E7" s="10">
        <v>8300.99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4150</v>
      </c>
      <c r="E8" s="10">
        <v>4150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46397.23</v>
      </c>
      <c r="E9" s="12">
        <f>SUM(E3:E8)</f>
        <v>46397.23</v>
      </c>
      <c r="F9" s="7"/>
    </row>
    <row r="13" s="1" customFormat="1" spans="4:4">
      <c r="D13" s="1">
        <v>4343.79</v>
      </c>
    </row>
    <row r="14" s="1" customFormat="1" spans="4:4">
      <c r="D14" s="1">
        <v>28857.2</v>
      </c>
    </row>
    <row r="15" s="1" customFormat="1" spans="4:6">
      <c r="D15" s="1">
        <f>SUM(D13:D14)</f>
        <v>33200.99</v>
      </c>
      <c r="E15" s="1">
        <f>D15/8</f>
        <v>4150.12375</v>
      </c>
      <c r="F15" s="1">
        <v>4150</v>
      </c>
    </row>
    <row r="16" s="1" customFormat="1" spans="6:6">
      <c r="F16" s="1">
        <f>F15*2</f>
        <v>8300</v>
      </c>
    </row>
    <row r="17" s="1" customFormat="1" spans="6:6">
      <c r="F17" s="1">
        <f>F15*3</f>
        <v>12450</v>
      </c>
    </row>
    <row r="18" s="1" customFormat="1" spans="6:6">
      <c r="F18" s="1">
        <f>D15-F15-F16-F17</f>
        <v>8300.99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F8" sqref="F8"/>
    </sheetView>
  </sheetViews>
  <sheetFormatPr defaultColWidth="9" defaultRowHeight="14.4" outlineLevelCol="5"/>
  <cols>
    <col min="1" max="1" width="19.25" style="1" customWidth="1"/>
    <col min="2" max="2" width="20" style="1" customWidth="1"/>
    <col min="3" max="3" width="18.3796296296296" style="1" customWidth="1"/>
    <col min="4" max="4" width="21.5185185185185" style="1" customWidth="1"/>
    <col min="5" max="5" width="21.9444444444444" style="1" customWidth="1"/>
    <col min="6" max="6" width="26.6574074074074" style="1" customWidth="1"/>
    <col min="7" max="16384" width="9" style="1"/>
  </cols>
  <sheetData>
    <row r="1" s="1" customFormat="1" ht="70" customHeight="1" spans="1:6">
      <c r="A1" s="2" t="s">
        <v>43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4499.8</v>
      </c>
      <c r="E3" s="6">
        <f>D3+D4</f>
        <v>12961.8</v>
      </c>
      <c r="F3" s="7"/>
    </row>
    <row r="4" s="1" customFormat="1" ht="45" customHeight="1" spans="1:6">
      <c r="A4" s="8"/>
      <c r="B4" s="7">
        <v>200</v>
      </c>
      <c r="C4" s="7"/>
      <c r="D4" s="9">
        <v>8462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12693</v>
      </c>
      <c r="E5" s="10">
        <v>12693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8972.42</v>
      </c>
      <c r="E6" s="7">
        <v>8972.42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8467.95</v>
      </c>
      <c r="E7" s="10">
        <v>8467.95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4231</v>
      </c>
      <c r="E8" s="10">
        <v>4231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47326.17</v>
      </c>
      <c r="E9" s="12">
        <f>SUM(E3:E8)</f>
        <v>47326.17</v>
      </c>
      <c r="F9" s="7"/>
    </row>
    <row r="13" s="1" customFormat="1" spans="4:4">
      <c r="D13" s="1">
        <v>4447.21</v>
      </c>
    </row>
    <row r="14" s="1" customFormat="1" spans="4:4">
      <c r="D14" s="1">
        <v>29406.74</v>
      </c>
    </row>
    <row r="15" s="1" customFormat="1" spans="4:6">
      <c r="D15" s="1">
        <f>SUM(D13:D14)</f>
        <v>33853.95</v>
      </c>
      <c r="E15" s="1">
        <f>D15/8</f>
        <v>4231.74375</v>
      </c>
      <c r="F15" s="1">
        <v>4231</v>
      </c>
    </row>
    <row r="16" s="1" customFormat="1" spans="6:6">
      <c r="F16" s="1">
        <f>F15*2</f>
        <v>8462</v>
      </c>
    </row>
    <row r="17" s="1" customFormat="1" spans="6:6">
      <c r="F17" s="1">
        <f>F15*3</f>
        <v>12693</v>
      </c>
    </row>
    <row r="18" s="1" customFormat="1" spans="6:6">
      <c r="F18" s="1">
        <f>D15-F15-F16-F17</f>
        <v>8467.95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workbookViewId="0">
      <selection activeCell="A1" sqref="$A1:$XFD1048576"/>
    </sheetView>
  </sheetViews>
  <sheetFormatPr defaultColWidth="9" defaultRowHeight="14.4" outlineLevelCol="5"/>
  <cols>
    <col min="1" max="1" width="19.25" style="1" customWidth="1"/>
    <col min="2" max="2" width="20" style="1" customWidth="1"/>
    <col min="3" max="3" width="18.3796296296296" style="1" customWidth="1"/>
    <col min="4" max="4" width="21.5185185185185" style="1" customWidth="1"/>
    <col min="5" max="5" width="21.9444444444444" style="1" customWidth="1"/>
    <col min="6" max="6" width="26.6574074074074" style="1" customWidth="1"/>
    <col min="7" max="16384" width="9" style="1"/>
  </cols>
  <sheetData>
    <row r="1" s="1" customFormat="1" ht="70" customHeight="1" spans="1:6">
      <c r="A1" s="2" t="s">
        <v>14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2571.29</v>
      </c>
      <c r="E3" s="6">
        <f>D3+D4</f>
        <v>7661.29</v>
      </c>
      <c r="F3" s="7"/>
    </row>
    <row r="4" s="1" customFormat="1" ht="45" customHeight="1" spans="1:6">
      <c r="A4" s="8"/>
      <c r="B4" s="7">
        <v>200</v>
      </c>
      <c r="C4" s="7"/>
      <c r="D4" s="9">
        <v>5090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7635</v>
      </c>
      <c r="E5" s="10">
        <v>7635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5411.14</v>
      </c>
      <c r="E6" s="7">
        <v>5411.14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5093.59</v>
      </c>
      <c r="E7" s="10">
        <v>5093.59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2545</v>
      </c>
      <c r="E8" s="10">
        <v>2545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28346.02</v>
      </c>
      <c r="E9" s="12">
        <f>SUM(E3:E8)</f>
        <v>28346.02</v>
      </c>
      <c r="F9" s="7"/>
    </row>
    <row r="12" s="1" customFormat="1" spans="4:4">
      <c r="D12" s="1">
        <v>2651.23</v>
      </c>
    </row>
    <row r="13" s="1" customFormat="1" spans="4:4">
      <c r="D13" s="1">
        <v>17712.36</v>
      </c>
    </row>
    <row r="14" s="1" customFormat="1" spans="4:4">
      <c r="D14" s="1">
        <f>SUM(D12:D13)</f>
        <v>20363.59</v>
      </c>
    </row>
    <row r="15" s="1" customFormat="1" spans="4:5">
      <c r="D15" s="1">
        <f>D14/8</f>
        <v>2545.44875</v>
      </c>
      <c r="E15" s="1">
        <v>2545</v>
      </c>
    </row>
    <row r="16" s="1" customFormat="1" spans="5:5">
      <c r="E16" s="1">
        <f>E15*2</f>
        <v>5090</v>
      </c>
    </row>
    <row r="17" s="1" customFormat="1" spans="5:5">
      <c r="E17" s="1">
        <f>E15*3</f>
        <v>7635</v>
      </c>
    </row>
    <row r="18" s="1" customFormat="1" spans="5:5">
      <c r="E18" s="1">
        <f>D14-E15-E16-E17</f>
        <v>5093.59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zoomScale="80" zoomScaleNormal="80" workbookViewId="0">
      <selection activeCell="F15" sqref="F15"/>
    </sheetView>
  </sheetViews>
  <sheetFormatPr defaultColWidth="9" defaultRowHeight="14.4" outlineLevelCol="5"/>
  <cols>
    <col min="1" max="1" width="19.25" style="1" customWidth="1"/>
    <col min="2" max="2" width="20" style="1" customWidth="1"/>
    <col min="3" max="3" width="18.3796296296296" style="1" customWidth="1"/>
    <col min="4" max="4" width="21.5185185185185" style="1" customWidth="1"/>
    <col min="5" max="5" width="21.9444444444444" style="1" customWidth="1"/>
    <col min="6" max="6" width="26.6574074074074" style="1" customWidth="1"/>
    <col min="7" max="16384" width="9" style="1"/>
  </cols>
  <sheetData>
    <row r="1" s="1" customFormat="1" ht="70" customHeight="1" spans="1:6">
      <c r="A1" s="2" t="s">
        <v>16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17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4216.99</v>
      </c>
      <c r="E3" s="6">
        <f>D3+D4</f>
        <v>8386.99</v>
      </c>
      <c r="F3" s="7"/>
    </row>
    <row r="4" s="1" customFormat="1" ht="45" customHeight="1" spans="1:6">
      <c r="A4" s="8"/>
      <c r="B4" s="7">
        <v>200</v>
      </c>
      <c r="C4" s="7"/>
      <c r="D4" s="9">
        <v>4170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6255</v>
      </c>
      <c r="E5" s="10">
        <v>6255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8918.64</v>
      </c>
      <c r="E6" s="7">
        <v>8918.64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21177.84</v>
      </c>
      <c r="E7" s="10">
        <v>21177.84</v>
      </c>
      <c r="F7" s="11" t="s">
        <v>18</v>
      </c>
    </row>
    <row r="8" s="1" customFormat="1" ht="45" customHeight="1" spans="1:6">
      <c r="A8" s="7" t="s">
        <v>12</v>
      </c>
      <c r="B8" s="7">
        <v>100</v>
      </c>
      <c r="C8" s="7"/>
      <c r="D8" s="10">
        <v>2085</v>
      </c>
      <c r="E8" s="10">
        <v>2085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46823.47</v>
      </c>
      <c r="E9" s="12">
        <f>SUM(E3:E8)</f>
        <v>46823.47</v>
      </c>
      <c r="F9" s="7"/>
    </row>
    <row r="12" s="1" customFormat="1" spans="4:4">
      <c r="D12" s="1">
        <v>4349.4</v>
      </c>
    </row>
    <row r="13" s="1" customFormat="1" spans="4:4">
      <c r="D13" s="1">
        <v>29338.44</v>
      </c>
    </row>
    <row r="14" s="1" customFormat="1" spans="4:6">
      <c r="D14" s="1">
        <f>SUM(D12:D13)</f>
        <v>33687.84</v>
      </c>
      <c r="E14" s="1">
        <f>D14-17000</f>
        <v>16687.84</v>
      </c>
      <c r="F14" s="1">
        <f>E14/8</f>
        <v>2085.98</v>
      </c>
    </row>
    <row r="15" s="1" customFormat="1" spans="6:6">
      <c r="F15" s="1">
        <v>2085</v>
      </c>
    </row>
    <row r="16" s="1" customFormat="1" spans="6:6">
      <c r="F16" s="1">
        <f>F15*2</f>
        <v>4170</v>
      </c>
    </row>
    <row r="17" s="1" customFormat="1" spans="6:6">
      <c r="F17" s="1">
        <f>F15*3</f>
        <v>6255</v>
      </c>
    </row>
    <row r="18" s="1" customFormat="1" spans="6:6">
      <c r="F18" s="1">
        <f>D14-F15-F16-F17</f>
        <v>21177.84</v>
      </c>
    </row>
    <row r="19" spans="6:6">
      <c r="F19" s="1">
        <f>F18-17000</f>
        <v>4177.84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opLeftCell="A6" workbookViewId="0">
      <selection activeCell="A1" sqref="$A1:$XFD1048576"/>
    </sheetView>
  </sheetViews>
  <sheetFormatPr defaultColWidth="9" defaultRowHeight="14.4" outlineLevelCol="5"/>
  <cols>
    <col min="1" max="1" width="19.25" style="1" customWidth="1"/>
    <col min="2" max="2" width="20" style="1" customWidth="1"/>
    <col min="3" max="3" width="18.3796296296296" style="1" customWidth="1"/>
    <col min="4" max="4" width="21.5185185185185" style="1" customWidth="1"/>
    <col min="5" max="5" width="21.9444444444444" style="1" customWidth="1"/>
    <col min="6" max="6" width="26.6574074074074" style="1" customWidth="1"/>
    <col min="7" max="16384" width="9" style="1"/>
  </cols>
  <sheetData>
    <row r="1" s="1" customFormat="1" ht="70" customHeight="1" spans="1:6">
      <c r="A1" s="2" t="s">
        <v>19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20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4610.46</v>
      </c>
      <c r="E3" s="6">
        <f>SUM(D3:D4)</f>
        <v>9082.46</v>
      </c>
      <c r="F3" s="7"/>
    </row>
    <row r="4" s="1" customFormat="1" ht="45" customHeight="1" spans="1:6">
      <c r="A4" s="8"/>
      <c r="B4" s="7">
        <v>200</v>
      </c>
      <c r="C4" s="7"/>
      <c r="D4" s="9">
        <v>4472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6708</v>
      </c>
      <c r="E5" s="10">
        <v>6708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9073.53</v>
      </c>
      <c r="E6" s="7">
        <v>9073.53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f>4477.77+18000</f>
        <v>22477.77</v>
      </c>
      <c r="E7" s="10">
        <f>4477.77+18000</f>
        <v>22477.77</v>
      </c>
      <c r="F7" s="11" t="s">
        <v>21</v>
      </c>
    </row>
    <row r="8" s="1" customFormat="1" ht="45" customHeight="1" spans="1:6">
      <c r="A8" s="7" t="s">
        <v>12</v>
      </c>
      <c r="B8" s="7">
        <v>100</v>
      </c>
      <c r="C8" s="7"/>
      <c r="D8" s="10">
        <v>2236</v>
      </c>
      <c r="E8" s="10">
        <v>2236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49577.76</v>
      </c>
      <c r="E9" s="12">
        <f>SUM(E3:E8)</f>
        <v>49577.76</v>
      </c>
      <c r="F9" s="7"/>
    </row>
    <row r="13" s="1" customFormat="1" spans="4:4">
      <c r="D13" s="1">
        <v>4616.08</v>
      </c>
    </row>
    <row r="14" s="1" customFormat="1" spans="4:4">
      <c r="D14" s="1">
        <v>31277.69</v>
      </c>
    </row>
    <row r="15" s="1" customFormat="1" spans="4:6">
      <c r="D15" s="1">
        <f>SUM(D13:D14)</f>
        <v>35893.77</v>
      </c>
      <c r="E15" s="1">
        <f>D15-18000</f>
        <v>17893.77</v>
      </c>
      <c r="F15" s="1">
        <f>E15/8</f>
        <v>2236.72125</v>
      </c>
    </row>
    <row r="16" s="1" customFormat="1" spans="6:6">
      <c r="F16" s="1">
        <v>2236</v>
      </c>
    </row>
    <row r="17" s="1" customFormat="1" spans="6:6">
      <c r="F17" s="1">
        <f>F16*2</f>
        <v>4472</v>
      </c>
    </row>
    <row r="18" s="1" customFormat="1" spans="6:6">
      <c r="F18" s="1">
        <f>F16*3</f>
        <v>6708</v>
      </c>
    </row>
    <row r="19" s="1" customFormat="1" spans="6:6">
      <c r="F19" s="1">
        <f>E15-F16-F17-F18</f>
        <v>4477.77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70" zoomScaleNormal="70" workbookViewId="0">
      <selection activeCell="A1" sqref="$A1:$XFD1048576"/>
    </sheetView>
  </sheetViews>
  <sheetFormatPr defaultColWidth="9" defaultRowHeight="14.4" outlineLevelCol="5"/>
  <cols>
    <col min="1" max="1" width="19.25" style="1" customWidth="1"/>
    <col min="2" max="2" width="20" style="1" customWidth="1"/>
    <col min="3" max="3" width="18.3796296296296" style="1" customWidth="1"/>
    <col min="4" max="4" width="21.5185185185185" style="1" customWidth="1"/>
    <col min="5" max="5" width="21.9444444444444" style="1" customWidth="1"/>
    <col min="6" max="6" width="26.6574074074074" style="1" customWidth="1"/>
    <col min="7" max="16384" width="9" style="1"/>
  </cols>
  <sheetData>
    <row r="1" s="1" customFormat="1" ht="70" customHeight="1" spans="1:6">
      <c r="A1" s="2" t="s">
        <v>22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5193.17</v>
      </c>
      <c r="E3" s="6">
        <f>D3+D4</f>
        <v>15069.17</v>
      </c>
      <c r="F3" s="7"/>
    </row>
    <row r="4" s="1" customFormat="1" ht="45" customHeight="1" spans="1:6">
      <c r="A4" s="8"/>
      <c r="B4" s="7">
        <v>200</v>
      </c>
      <c r="C4" s="7"/>
      <c r="D4" s="9">
        <v>9876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14814</v>
      </c>
      <c r="E5" s="10">
        <v>14814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10462.54</v>
      </c>
      <c r="E6" s="7">
        <v>10462.54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9879.44</v>
      </c>
      <c r="E7" s="10">
        <v>9879.44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4938</v>
      </c>
      <c r="E8" s="10">
        <v>4938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55163.15</v>
      </c>
      <c r="E9" s="12">
        <f>SUM(E3:E8)</f>
        <v>55163.15</v>
      </c>
      <c r="F9" s="7"/>
    </row>
    <row r="13" s="1" customFormat="1" spans="4:4">
      <c r="D13" s="1">
        <v>5213.15</v>
      </c>
    </row>
    <row r="14" s="1" customFormat="1" spans="4:4">
      <c r="D14" s="1">
        <v>34294.29</v>
      </c>
    </row>
    <row r="15" s="1" customFormat="1" spans="4:6">
      <c r="D15" s="1">
        <f>SUM(D13:D14)</f>
        <v>39507.44</v>
      </c>
      <c r="E15" s="1">
        <f>D15/8</f>
        <v>4938.43</v>
      </c>
      <c r="F15" s="1">
        <v>4938</v>
      </c>
    </row>
    <row r="16" s="1" customFormat="1" spans="6:6">
      <c r="F16" s="1">
        <f>F15*2</f>
        <v>9876</v>
      </c>
    </row>
    <row r="17" s="1" customFormat="1" spans="6:6">
      <c r="F17" s="1">
        <f>F15*3</f>
        <v>14814</v>
      </c>
    </row>
    <row r="18" s="1" customFormat="1" spans="6:6">
      <c r="F18" s="1">
        <f>D15-F15-F16-F17</f>
        <v>9879.44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70" zoomScaleNormal="70" workbookViewId="0">
      <selection activeCell="A1" sqref="$A1:$XFD1048576"/>
    </sheetView>
  </sheetViews>
  <sheetFormatPr defaultColWidth="9" defaultRowHeight="14.4" outlineLevelCol="5"/>
  <cols>
    <col min="1" max="1" width="19.25" style="1" customWidth="1"/>
    <col min="2" max="2" width="20" style="1" customWidth="1"/>
    <col min="3" max="3" width="18.3796296296296" style="1" customWidth="1"/>
    <col min="4" max="4" width="21.5185185185185" style="1" customWidth="1"/>
    <col min="5" max="5" width="21.9444444444444" style="1" customWidth="1"/>
    <col min="6" max="6" width="26.6574074074074" style="1" customWidth="1"/>
    <col min="7" max="16384" width="9" style="1"/>
  </cols>
  <sheetData>
    <row r="1" s="1" customFormat="1" ht="70" customHeight="1" spans="1:6">
      <c r="A1" s="2" t="s">
        <v>24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4352.52</v>
      </c>
      <c r="E3" s="6">
        <f>SUM(D3:D4)</f>
        <v>12858.52</v>
      </c>
      <c r="F3" s="7"/>
    </row>
    <row r="4" s="1" customFormat="1" ht="45" customHeight="1" spans="1:6">
      <c r="A4" s="8"/>
      <c r="B4" s="7">
        <v>200</v>
      </c>
      <c r="C4" s="7"/>
      <c r="D4" s="9">
        <v>8506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12759</v>
      </c>
      <c r="E5" s="10">
        <v>12759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8789.98</v>
      </c>
      <c r="E6" s="7">
        <v>8789.98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8508.99</v>
      </c>
      <c r="E7" s="10">
        <v>8508.99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4253</v>
      </c>
      <c r="E8" s="10">
        <v>4253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47169.49</v>
      </c>
      <c r="E9" s="12">
        <f>SUM(E3:E8)</f>
        <v>47169.49</v>
      </c>
      <c r="F9" s="7"/>
    </row>
    <row r="13" s="1" customFormat="1" spans="4:4">
      <c r="D13" s="1">
        <v>5213.15</v>
      </c>
    </row>
    <row r="14" s="1" customFormat="1" spans="4:4">
      <c r="D14" s="1">
        <v>34294.29</v>
      </c>
    </row>
    <row r="15" s="1" customFormat="1" spans="4:6">
      <c r="D15" s="1">
        <f>SUM(D13:D14)</f>
        <v>39507.44</v>
      </c>
      <c r="E15" s="1">
        <f>D15/8</f>
        <v>4938.43</v>
      </c>
      <c r="F15" s="1">
        <v>4938</v>
      </c>
    </row>
    <row r="16" s="1" customFormat="1" spans="6:6">
      <c r="F16" s="1">
        <f>F15*2</f>
        <v>9876</v>
      </c>
    </row>
    <row r="17" s="1" customFormat="1" spans="6:6">
      <c r="F17" s="1">
        <f>F15*3</f>
        <v>14814</v>
      </c>
    </row>
    <row r="18" s="1" customFormat="1" spans="6:6">
      <c r="F18" s="1">
        <f>D15-F15-F16-F17</f>
        <v>9879.44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80" zoomScaleNormal="80" workbookViewId="0">
      <selection activeCell="F3" sqref="F3"/>
    </sheetView>
  </sheetViews>
  <sheetFormatPr defaultColWidth="9" defaultRowHeight="14.4" outlineLevelCol="5"/>
  <cols>
    <col min="1" max="1" width="19.25" style="1" customWidth="1"/>
    <col min="2" max="2" width="20" style="1" customWidth="1"/>
    <col min="3" max="3" width="18.3796296296296" style="1" customWidth="1"/>
    <col min="4" max="4" width="21.5185185185185" style="1" customWidth="1"/>
    <col min="5" max="5" width="21.9444444444444" style="1" customWidth="1"/>
    <col min="6" max="6" width="26.6574074074074" style="1" customWidth="1"/>
    <col min="7" max="16384" width="9" style="1"/>
  </cols>
  <sheetData>
    <row r="1" s="1" customFormat="1" ht="70" customHeight="1" spans="1:6">
      <c r="A1" s="2" t="s">
        <v>26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27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9226.23</v>
      </c>
      <c r="E3" s="6">
        <f>D3+D4</f>
        <v>19130.23</v>
      </c>
      <c r="F3" s="7"/>
    </row>
    <row r="4" s="1" customFormat="1" ht="45" customHeight="1" spans="1:6">
      <c r="A4" s="8"/>
      <c r="B4" s="7">
        <v>200</v>
      </c>
      <c r="C4" s="7"/>
      <c r="D4" s="9">
        <v>9904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14856</v>
      </c>
      <c r="E5" s="10">
        <v>14856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20912.07</v>
      </c>
      <c r="E6" s="7">
        <v>20912.07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9906.84</v>
      </c>
      <c r="E7" s="10">
        <v>9906.84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4952</v>
      </c>
      <c r="E8" s="10">
        <v>4952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69757.14</v>
      </c>
      <c r="E9" s="12">
        <f>SUM(E3:E8)</f>
        <v>69757.14</v>
      </c>
      <c r="F9" s="7"/>
    </row>
    <row r="12" s="1" customFormat="1" spans="4:4">
      <c r="D12" s="1">
        <v>9827.19</v>
      </c>
    </row>
    <row r="13" s="1" customFormat="1" spans="4:4">
      <c r="D13" s="1">
        <v>29791.65</v>
      </c>
    </row>
    <row r="14" s="1" customFormat="1" spans="4:6">
      <c r="D14" s="1">
        <f>SUM(D12:D13)</f>
        <v>39618.84</v>
      </c>
      <c r="E14" s="1">
        <f>D14/8</f>
        <v>4952.355</v>
      </c>
      <c r="F14" s="1">
        <v>4952</v>
      </c>
    </row>
    <row r="15" s="1" customFormat="1" spans="6:6">
      <c r="F15" s="1">
        <f>F14*2</f>
        <v>9904</v>
      </c>
    </row>
    <row r="16" s="1" customFormat="1" spans="6:6">
      <c r="F16" s="1">
        <f>F14*3</f>
        <v>14856</v>
      </c>
    </row>
    <row r="17" s="1" customFormat="1" spans="6:6">
      <c r="F17" s="1">
        <f>D14-F14-F15-F16</f>
        <v>9906.84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4.4" outlineLevelCol="5"/>
  <cols>
    <col min="1" max="1" width="19.25" style="1" customWidth="1"/>
    <col min="2" max="2" width="20" style="1" customWidth="1"/>
    <col min="3" max="3" width="18.3796296296296" style="1" customWidth="1"/>
    <col min="4" max="4" width="21.5185185185185" style="1" customWidth="1"/>
    <col min="5" max="5" width="21.9444444444444" style="1" customWidth="1"/>
    <col min="6" max="6" width="26.6574074074074" style="1" customWidth="1"/>
    <col min="7" max="16384" width="9" style="1"/>
  </cols>
  <sheetData>
    <row r="1" s="1" customFormat="1" ht="70" customHeight="1" spans="1:6">
      <c r="A1" s="2" t="s">
        <v>28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29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4480.56</v>
      </c>
      <c r="E3" s="6">
        <f>D4+D3</f>
        <v>13250.56</v>
      </c>
      <c r="F3" s="7"/>
    </row>
    <row r="4" s="1" customFormat="1" ht="45" customHeight="1" spans="1:6">
      <c r="A4" s="8"/>
      <c r="B4" s="7">
        <v>200</v>
      </c>
      <c r="C4" s="7"/>
      <c r="D4" s="9">
        <v>8770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13155</v>
      </c>
      <c r="E5" s="10">
        <v>13155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9103.51</v>
      </c>
      <c r="E6" s="7">
        <v>9103.51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8777.47</v>
      </c>
      <c r="E7" s="10">
        <v>8777.47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4385</v>
      </c>
      <c r="E8" s="10">
        <v>4385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48671.54</v>
      </c>
      <c r="E9" s="12">
        <f>SUM(E3:E8)</f>
        <v>48671.54</v>
      </c>
      <c r="F9" s="7"/>
    </row>
    <row r="13" s="1" customFormat="1" spans="4:4">
      <c r="D13" s="1">
        <v>4534.26</v>
      </c>
    </row>
    <row r="14" s="1" customFormat="1" spans="4:4">
      <c r="D14" s="1">
        <v>30553.21</v>
      </c>
    </row>
    <row r="15" s="1" customFormat="1" spans="4:6">
      <c r="D15" s="1">
        <f>SUM(D13:D14)</f>
        <v>35087.47</v>
      </c>
      <c r="E15" s="1">
        <f>D15/8</f>
        <v>4385.93375</v>
      </c>
      <c r="F15" s="1">
        <v>4385</v>
      </c>
    </row>
    <row r="16" s="1" customFormat="1" spans="6:6">
      <c r="F16" s="1">
        <f>F15*2</f>
        <v>8770</v>
      </c>
    </row>
    <row r="17" s="1" customFormat="1" spans="6:6">
      <c r="F17" s="1">
        <f>F15*3</f>
        <v>13155</v>
      </c>
    </row>
    <row r="18" s="1" customFormat="1" spans="6:6">
      <c r="F18" s="1">
        <f>D15-F15-F16-F17</f>
        <v>8777.47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workbookViewId="0">
      <selection activeCell="A1" sqref="$A1:$XFD1048576"/>
    </sheetView>
  </sheetViews>
  <sheetFormatPr defaultColWidth="9" defaultRowHeight="14.4" outlineLevelCol="5"/>
  <cols>
    <col min="1" max="1" width="19.25" style="1" customWidth="1"/>
    <col min="2" max="2" width="20" style="1" customWidth="1"/>
    <col min="3" max="3" width="18.3796296296296" style="1" customWidth="1"/>
    <col min="4" max="4" width="21.5185185185185" style="1" customWidth="1"/>
    <col min="5" max="5" width="21.9444444444444" style="1" customWidth="1"/>
    <col min="6" max="6" width="26.6574074074074" style="1" customWidth="1"/>
    <col min="7" max="16384" width="9" style="1"/>
  </cols>
  <sheetData>
    <row r="1" s="1" customFormat="1" ht="70" customHeight="1" spans="1:6">
      <c r="A1" s="2" t="s">
        <v>30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31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3376.96</v>
      </c>
      <c r="E3" s="6">
        <f>D3+D4</f>
        <v>9726.96</v>
      </c>
      <c r="F3" s="7"/>
    </row>
    <row r="4" s="1" customFormat="1" ht="45" customHeight="1" spans="1:6">
      <c r="A4" s="8"/>
      <c r="B4" s="7">
        <v>200</v>
      </c>
      <c r="C4" s="7"/>
      <c r="D4" s="9">
        <v>6350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9525</v>
      </c>
      <c r="E5" s="10">
        <v>9525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6708.97</v>
      </c>
      <c r="E6" s="7">
        <v>6708.97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6350.63</v>
      </c>
      <c r="E7" s="10">
        <v>6350.63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3175</v>
      </c>
      <c r="E8" s="10">
        <v>3175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35486.56</v>
      </c>
      <c r="E9" s="12">
        <f>SUM(E3:E8)</f>
        <v>35486.56</v>
      </c>
      <c r="F9" s="7"/>
    </row>
    <row r="13" s="1" customFormat="1" spans="4:4">
      <c r="D13" s="1">
        <v>3297.65</v>
      </c>
    </row>
    <row r="14" s="1" customFormat="1" spans="4:4">
      <c r="D14" s="1">
        <v>22102.98</v>
      </c>
    </row>
    <row r="15" s="1" customFormat="1" spans="4:6">
      <c r="D15" s="1">
        <f>SUM(D13:D14)</f>
        <v>25400.63</v>
      </c>
      <c r="E15" s="1">
        <f>D15/8</f>
        <v>3175.07875</v>
      </c>
      <c r="F15" s="1">
        <v>3175</v>
      </c>
    </row>
    <row r="16" s="1" customFormat="1" spans="6:6">
      <c r="F16" s="1">
        <f>F15*2</f>
        <v>6350</v>
      </c>
    </row>
    <row r="17" s="1" customFormat="1" spans="6:6">
      <c r="F17" s="1">
        <f>F15*3</f>
        <v>9525</v>
      </c>
    </row>
    <row r="18" s="1" customFormat="1" spans="6:6">
      <c r="F18" s="1">
        <f>D15-F15-F16-F17</f>
        <v>6350.63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1月</vt:lpstr>
      <vt:lpstr>2月</vt:lpstr>
      <vt:lpstr>3月</vt:lpstr>
      <vt:lpstr>4月</vt:lpstr>
      <vt:lpstr>5月</vt:lpstr>
      <vt:lpstr>7月</vt:lpstr>
      <vt:lpstr>202401-03</vt:lpstr>
      <vt:lpstr>8月</vt:lpstr>
      <vt:lpstr>9月</vt:lpstr>
      <vt:lpstr>10月</vt:lpstr>
      <vt:lpstr>2022年1-9月</vt:lpstr>
      <vt:lpstr>11月</vt:lpstr>
      <vt:lpstr>12月</vt:lpstr>
      <vt:lpstr>202501</vt:lpstr>
      <vt:lpstr>202502</vt:lpstr>
      <vt:lpstr>202503</vt:lpstr>
      <vt:lpstr>202504</vt:lpstr>
      <vt:lpstr>202505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白明昌</cp:lastModifiedBy>
  <dcterms:created xsi:type="dcterms:W3CDTF">2023-03-04T04:28:00Z</dcterms:created>
  <dcterms:modified xsi:type="dcterms:W3CDTF">2025-06-23T01:31:30Z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33F9A598C94C4A32902B7E711807AC89_13</vt:lpwstr>
  </property>
</Properties>
</file>