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5" activeTab="23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7月" sheetId="7" r:id="rId6"/>
    <sheet name="202401-03" sheetId="6" r:id="rId7"/>
    <sheet name="8月" sheetId="8" r:id="rId8"/>
    <sheet name="9月" sheetId="9" r:id="rId9"/>
    <sheet name="10月" sheetId="10" r:id="rId10"/>
    <sheet name="2022年1-9月" sheetId="11" r:id="rId11"/>
    <sheet name="11月" sheetId="12" r:id="rId12"/>
    <sheet name="12月" sheetId="13" r:id="rId13"/>
    <sheet name="202501" sheetId="14" r:id="rId14"/>
    <sheet name="202502" sheetId="15" r:id="rId15"/>
    <sheet name="202503" sheetId="16" r:id="rId16"/>
    <sheet name="202504" sheetId="17" r:id="rId17"/>
    <sheet name="202505" sheetId="18" r:id="rId18"/>
    <sheet name="202210-11国补" sheetId="19" r:id="rId19"/>
    <sheet name="202212-202312" sheetId="20" r:id="rId20"/>
    <sheet name="202506" sheetId="21" r:id="rId21"/>
    <sheet name="202507" sheetId="22" r:id="rId22"/>
    <sheet name="202508" sheetId="23" r:id="rId23"/>
    <sheet name="202509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<sst xmlns="http://schemas.openxmlformats.org/spreadsheetml/2006/main" count="409" uniqueCount="54">
  <si>
    <t>薛村镇2024年1月光伏扶贫收益分配明细表</t>
  </si>
  <si>
    <t>村名</t>
  </si>
  <si>
    <t>瓦数 （千瓦）</t>
  </si>
  <si>
    <t>占地亩数</t>
  </si>
  <si>
    <t>1月</t>
  </si>
  <si>
    <t>总金额</t>
  </si>
  <si>
    <t>备注</t>
  </si>
  <si>
    <t>军渡</t>
  </si>
  <si>
    <t>联村电站</t>
  </si>
  <si>
    <t>郝家津</t>
  </si>
  <si>
    <t>大凤山</t>
  </si>
  <si>
    <t>斜则</t>
  </si>
  <si>
    <t>焉头</t>
  </si>
  <si>
    <t>合计</t>
  </si>
  <si>
    <t>薛村镇2024年2月光伏扶贫收益分配明细表</t>
  </si>
  <si>
    <t>2月</t>
  </si>
  <si>
    <t>薛村镇2024年3月光伏扶贫收益分配明细表</t>
  </si>
  <si>
    <t>3月</t>
  </si>
  <si>
    <t>（斜则地款17000）联村电站</t>
  </si>
  <si>
    <t>薛村镇2024年4月光伏扶贫收益分配明细表</t>
  </si>
  <si>
    <t>4月</t>
  </si>
  <si>
    <t>（斜则地款18000）联村电站</t>
  </si>
  <si>
    <t>薛村镇2024年5月光伏扶贫收益分配明细表</t>
  </si>
  <si>
    <t>5月</t>
  </si>
  <si>
    <t>薛村镇2024年7月光伏扶贫收益分配明细表</t>
  </si>
  <si>
    <t>7月</t>
  </si>
  <si>
    <t>薛村镇2024年1-3月及补发之前光伏扶贫收益分配明细表</t>
  </si>
  <si>
    <t>1-3月</t>
  </si>
  <si>
    <t>薛村镇2024年8月光伏扶贫收益分配明细表</t>
  </si>
  <si>
    <t>8月</t>
  </si>
  <si>
    <t>薛村镇2024年9月光伏扶贫收益分配明细表</t>
  </si>
  <si>
    <t>9月</t>
  </si>
  <si>
    <t>薛村镇2024年10月光伏扶贫收益分配明细表</t>
  </si>
  <si>
    <t>10月</t>
  </si>
  <si>
    <t>薛村镇2022年1-9月份（补助资金）光伏扶贫收益分配明细表</t>
  </si>
  <si>
    <t>薛村镇2024年11月光伏扶贫收益分配明细表</t>
  </si>
  <si>
    <t>11月</t>
  </si>
  <si>
    <t>薛村镇2024年12月光伏扶贫收益分配明细表</t>
  </si>
  <si>
    <t>12月</t>
  </si>
  <si>
    <t>薛村镇2025年1月光伏扶贫收益分配明细表</t>
  </si>
  <si>
    <t>薛村镇2025年2月光伏扶贫收益分配明细表</t>
  </si>
  <si>
    <t>薛村镇2025年3月光伏扶贫收益分配明细表</t>
  </si>
  <si>
    <t>薛村镇2025年4月光伏扶贫收益分配明细表</t>
  </si>
  <si>
    <t>薛村镇2025年5月光伏扶贫收益分配明细表</t>
  </si>
  <si>
    <t>薛村镇2022年10-11月光伏扶贫补助资金分配明细表</t>
  </si>
  <si>
    <t>2022.10-2022.11</t>
  </si>
  <si>
    <t>薛村镇202212-202312月光伏扶贫补助资金分配明细表</t>
  </si>
  <si>
    <t>2022.12-2023.12</t>
  </si>
  <si>
    <t>备注：此次分配包括斜则2025年占地款及补助38987.5</t>
  </si>
  <si>
    <t>薛村镇2025年6月光伏扶贫收益分配明细表</t>
  </si>
  <si>
    <t>6月</t>
  </si>
  <si>
    <t>薛村镇2025年7月光伏扶贫收益分配明细表</t>
  </si>
  <si>
    <t>薛村镇2025年8月光伏扶贫收益分配明细表</t>
  </si>
  <si>
    <t>薛村镇2025年9月光伏扶贫收益分配明细表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</si>
</sst>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rgb="FF000000"/>
      <name val="方正小标宋简体"/>
      <charset val="134"/>
    </font>
    <font>
      <b/>
      <sz val="24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6"/>
      <color rgb="FF000000"/>
      <name val="仿宋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topLeftCell="A4" workbookViewId="0">
      <selection activeCell="D14" sqref="D1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3189.61</v>
      </c>
      <c r="E3" s="6">
        <f>SUM(D3:D4)</f>
        <v>9229.61</v>
      </c>
      <c r="F3" s="7"/>
    </row>
    <row r="4" s="1" customFormat="1" ht="45" customHeight="1" spans="1:6">
      <c r="A4" s="8"/>
      <c r="B4" s="7">
        <v>200</v>
      </c>
      <c r="C4" s="7"/>
      <c r="D4" s="9">
        <v>6040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9060</v>
      </c>
      <c r="E5" s="10">
        <v>9060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7582.09</v>
      </c>
      <c r="E6" s="7">
        <v>7582.09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6042.13</v>
      </c>
      <c r="E7" s="10">
        <v>6042.13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3020</v>
      </c>
      <c r="E8" s="10">
        <v>3020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34933.83</v>
      </c>
      <c r="E9" s="12">
        <f>SUM(E3:E8)</f>
        <v>34933.83</v>
      </c>
      <c r="F9" s="7"/>
    </row>
    <row r="12" spans="4:4">
      <c r="D12" s="1">
        <v>3498.75</v>
      </c>
    </row>
    <row r="13" spans="4:4">
      <c r="D13" s="1">
        <v>20663.38</v>
      </c>
    </row>
    <row r="14" spans="4:4">
      <c r="D14" s="1">
        <f>SUM(D12:D13)</f>
        <v>24162.13</v>
      </c>
    </row>
    <row r="15" spans="4:5">
      <c r="D15" s="1">
        <f>D14/8</f>
        <v>3020.26625</v>
      </c>
      <c r="E15" s="1">
        <v>3020</v>
      </c>
    </row>
    <row r="16" spans="5:5">
      <c r="E16" s="1">
        <f>E15*2</f>
        <v>6040</v>
      </c>
    </row>
    <row r="17" spans="5:5">
      <c r="E17" s="1">
        <f>E15*3</f>
        <v>9060</v>
      </c>
    </row>
    <row r="18" spans="5:5">
      <c r="E18" s="1">
        <f>D14-E15-E16-E17</f>
        <v>6042.13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3295.09</v>
      </c>
      <c r="E3" s="6">
        <f>D3+D4</f>
        <v>9619.09</v>
      </c>
      <c r="F3" s="7"/>
    </row>
    <row r="4" s="1" customFormat="1" ht="45" customHeight="1" spans="1:6">
      <c r="A4" s="8"/>
      <c r="B4" s="7">
        <v>200</v>
      </c>
      <c r="C4" s="7"/>
      <c r="D4" s="9">
        <v>6324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9486</v>
      </c>
      <c r="E5" s="10">
        <v>9486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6957.01</v>
      </c>
      <c r="E6" s="7">
        <v>6957.01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6331.92</v>
      </c>
      <c r="E7" s="10">
        <v>6331.92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3162</v>
      </c>
      <c r="E8" s="10">
        <v>3162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35556.02</v>
      </c>
      <c r="E9" s="12">
        <f>SUM(E3:E8)</f>
        <v>35556.02</v>
      </c>
      <c r="F9" s="7"/>
    </row>
    <row r="13" s="1" customFormat="1" spans="4:4">
      <c r="D13" s="1">
        <v>3316.97</v>
      </c>
    </row>
    <row r="14" s="1" customFormat="1" spans="4:4">
      <c r="D14" s="1">
        <v>21986.95</v>
      </c>
    </row>
    <row r="15" s="1" customFormat="1" spans="4:6">
      <c r="D15" s="1">
        <f>SUM(D13:D14)</f>
        <v>25303.92</v>
      </c>
      <c r="E15" s="1">
        <f>D15/8</f>
        <v>3162.99</v>
      </c>
      <c r="F15" s="1">
        <v>3162</v>
      </c>
    </row>
    <row r="16" s="1" customFormat="1" spans="6:6">
      <c r="F16" s="1">
        <f>F15*2</f>
        <v>6324</v>
      </c>
    </row>
    <row r="17" s="1" customFormat="1" spans="6:6">
      <c r="F17" s="1">
        <f>F15*3</f>
        <v>9486</v>
      </c>
    </row>
    <row r="18" s="1" customFormat="1" spans="6:6">
      <c r="F18" s="1">
        <f>D15-F15-F16-F17</f>
        <v>6331.92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3" sqref="E3:E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46751.85</v>
      </c>
      <c r="E3" s="6">
        <f>D3+D4</f>
        <v>140403.85</v>
      </c>
      <c r="F3" s="7"/>
    </row>
    <row r="4" s="1" customFormat="1" ht="45" customHeight="1" spans="1:6">
      <c r="A4" s="8"/>
      <c r="B4" s="7">
        <v>200</v>
      </c>
      <c r="C4" s="7"/>
      <c r="D4" s="9">
        <v>93652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140478</v>
      </c>
      <c r="E5" s="10">
        <v>140478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100914.71</v>
      </c>
      <c r="E6" s="7">
        <v>100914.71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93653.14</v>
      </c>
      <c r="E7" s="10">
        <v>93653.14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46826</v>
      </c>
      <c r="E8" s="10">
        <v>46826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522275.7</v>
      </c>
      <c r="E9" s="12">
        <f>SUM(E3:E8)</f>
        <v>522275.7</v>
      </c>
      <c r="F9" s="7"/>
    </row>
    <row r="13" s="1" customFormat="1" spans="4:4">
      <c r="D13" s="1">
        <v>49983.77</v>
      </c>
    </row>
    <row r="14" s="1" customFormat="1" spans="4:4">
      <c r="D14" s="1">
        <v>324625.37</v>
      </c>
    </row>
    <row r="15" s="1" customFormat="1" spans="4:6">
      <c r="D15" s="1">
        <f>SUM(D13:D14)</f>
        <v>374609.14</v>
      </c>
      <c r="E15" s="1">
        <f>D15/8</f>
        <v>46826.1425</v>
      </c>
      <c r="F15" s="1">
        <v>46826</v>
      </c>
    </row>
    <row r="16" s="1" customFormat="1" spans="6:6">
      <c r="F16" s="1">
        <f>F15*2</f>
        <v>93652</v>
      </c>
    </row>
    <row r="17" s="1" customFormat="1" spans="6:6">
      <c r="F17" s="1">
        <f>F15*3</f>
        <v>140478</v>
      </c>
    </row>
    <row r="18" s="1" customFormat="1" spans="6:6">
      <c r="F18" s="1">
        <f>D15-F15-F16-F17</f>
        <v>93653.14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35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36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2238.15</v>
      </c>
      <c r="E3" s="6">
        <f>D3+D4</f>
        <v>6676.15</v>
      </c>
      <c r="F3" s="7"/>
    </row>
    <row r="4" s="1" customFormat="1" ht="45" customHeight="1" spans="1:6">
      <c r="A4" s="8"/>
      <c r="B4" s="7">
        <v>200</v>
      </c>
      <c r="C4" s="7"/>
      <c r="D4" s="9">
        <v>4438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6657</v>
      </c>
      <c r="E5" s="10">
        <v>6657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4972.51</v>
      </c>
      <c r="E6" s="7">
        <v>4972.51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4439.8</v>
      </c>
      <c r="E7" s="10">
        <v>4439.8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2219</v>
      </c>
      <c r="E8" s="10">
        <v>2219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24964.46</v>
      </c>
      <c r="E9" s="12">
        <f>SUM(E3:E8)</f>
        <v>24964.46</v>
      </c>
      <c r="F9" s="7"/>
    </row>
    <row r="13" s="1" customFormat="1" spans="4:4">
      <c r="D13" s="1">
        <v>2349.54</v>
      </c>
    </row>
    <row r="14" s="1" customFormat="1" spans="4:4">
      <c r="D14" s="1">
        <v>15404.26</v>
      </c>
    </row>
    <row r="15" s="1" customFormat="1" spans="4:6">
      <c r="D15" s="1">
        <f>SUM(D13:D14)</f>
        <v>17753.8</v>
      </c>
      <c r="E15" s="1">
        <f>D15/8</f>
        <v>2219.225</v>
      </c>
      <c r="F15" s="1">
        <v>2219</v>
      </c>
    </row>
    <row r="16" s="1" customFormat="1" spans="6:6">
      <c r="F16" s="1">
        <f>F15*2</f>
        <v>4438</v>
      </c>
    </row>
    <row r="17" s="1" customFormat="1" spans="6:6">
      <c r="F17" s="1">
        <f>F15*3</f>
        <v>6657</v>
      </c>
    </row>
    <row r="18" s="1" customFormat="1" spans="6:6">
      <c r="F18" s="1">
        <f>D15-F15-F16-F17</f>
        <v>4439.8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37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38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2905.52</v>
      </c>
      <c r="E3" s="6">
        <f>SUM(D3:D4)</f>
        <v>8375.52</v>
      </c>
      <c r="F3" s="7"/>
    </row>
    <row r="4" s="1" customFormat="1" ht="45" customHeight="1" spans="1:6">
      <c r="A4" s="8"/>
      <c r="B4" s="7">
        <v>200</v>
      </c>
      <c r="C4" s="7"/>
      <c r="D4" s="9">
        <v>5470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8205</v>
      </c>
      <c r="E5" s="10">
        <v>8205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6730.49</v>
      </c>
      <c r="E6" s="7">
        <v>6730.49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5475.61</v>
      </c>
      <c r="E7" s="10">
        <v>5475.61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2735</v>
      </c>
      <c r="E8" s="10">
        <v>2735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31521.62</v>
      </c>
      <c r="E9" s="12">
        <f>SUM(E3:E8)</f>
        <v>31521.62</v>
      </c>
      <c r="F9" s="7"/>
    </row>
    <row r="13" s="1" customFormat="1" spans="4:4">
      <c r="D13" s="1">
        <v>3020.74</v>
      </c>
    </row>
    <row r="14" s="1" customFormat="1" spans="4:4">
      <c r="D14" s="1">
        <v>18864.87</v>
      </c>
    </row>
    <row r="15" s="1" customFormat="1" spans="4:6">
      <c r="D15" s="1">
        <f>SUM(D13:D14)</f>
        <v>21885.61</v>
      </c>
      <c r="E15" s="1">
        <f>D15/8</f>
        <v>2735.70125</v>
      </c>
      <c r="F15" s="1">
        <v>2735</v>
      </c>
    </row>
    <row r="16" s="1" customFormat="1" spans="6:6">
      <c r="F16" s="1">
        <f>F15*2</f>
        <v>5470</v>
      </c>
    </row>
    <row r="17" s="1" customFormat="1" spans="6:6">
      <c r="F17" s="1">
        <f>F15*3</f>
        <v>8205</v>
      </c>
    </row>
    <row r="18" s="1" customFormat="1" spans="6:6">
      <c r="F18" s="1">
        <f>D15-F15-F16-F17</f>
        <v>5475.61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3200.98</v>
      </c>
      <c r="E3" s="6">
        <f>D3+D4</f>
        <v>9316.98</v>
      </c>
      <c r="F3" s="7"/>
    </row>
    <row r="4" s="1" customFormat="1" ht="45" customHeight="1" spans="1:6">
      <c r="A4" s="8"/>
      <c r="B4" s="7">
        <v>200</v>
      </c>
      <c r="C4" s="7"/>
      <c r="D4" s="9">
        <v>6116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9174</v>
      </c>
      <c r="E5" s="10">
        <v>9174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7063.77</v>
      </c>
      <c r="E6" s="7">
        <v>7063.77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6119.91</v>
      </c>
      <c r="E7" s="10">
        <v>6119.91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3058</v>
      </c>
      <c r="E8" s="10">
        <v>3058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34732.66</v>
      </c>
      <c r="E9" s="12">
        <f>SUM(E3:E8)</f>
        <v>34732.66</v>
      </c>
      <c r="F9" s="7"/>
    </row>
    <row r="13" s="1" customFormat="1" spans="4:4">
      <c r="D13" s="1">
        <v>3020.74</v>
      </c>
    </row>
    <row r="14" s="1" customFormat="1" spans="4:4">
      <c r="D14" s="1">
        <v>18864.87</v>
      </c>
    </row>
    <row r="15" s="1" customFormat="1" spans="4:6">
      <c r="D15" s="1">
        <f>SUM(D13:D14)</f>
        <v>21885.61</v>
      </c>
      <c r="E15" s="1">
        <f>D15/8</f>
        <v>2735.70125</v>
      </c>
      <c r="F15" s="1">
        <v>2735</v>
      </c>
    </row>
    <row r="16" s="1" customFormat="1" spans="6:6">
      <c r="F16" s="1">
        <f>F15*2</f>
        <v>5470</v>
      </c>
    </row>
    <row r="17" s="1" customFormat="1" spans="6:6">
      <c r="F17" s="1">
        <f>F15*3</f>
        <v>8205</v>
      </c>
    </row>
    <row r="18" s="1" customFormat="1" spans="6:6">
      <c r="F18" s="1">
        <f>D15-F15-F16-F17</f>
        <v>5475.61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3751.71</v>
      </c>
      <c r="E3" s="6">
        <f>D3+D4</f>
        <v>10883.71</v>
      </c>
      <c r="F3" s="7"/>
    </row>
    <row r="4" s="1" customFormat="1" ht="45" customHeight="1" spans="1:6">
      <c r="A4" s="8"/>
      <c r="B4" s="7">
        <v>200</v>
      </c>
      <c r="C4" s="7"/>
      <c r="D4" s="9">
        <v>7132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10698</v>
      </c>
      <c r="E5" s="10">
        <v>10698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7866.22</v>
      </c>
      <c r="E6" s="7">
        <v>7866.22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7139.72</v>
      </c>
      <c r="E7" s="10">
        <v>7139.72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3566</v>
      </c>
      <c r="E8" s="10">
        <v>3566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40153.65</v>
      </c>
      <c r="E9" s="12">
        <f>SUM(E3:E8)</f>
        <v>40153.65</v>
      </c>
      <c r="F9" s="7"/>
    </row>
    <row r="13" s="1" customFormat="1" spans="4:4">
      <c r="D13" s="1">
        <v>3767.64</v>
      </c>
    </row>
    <row r="14" s="1" customFormat="1" spans="4:4">
      <c r="D14" s="1">
        <v>24768.08</v>
      </c>
    </row>
    <row r="15" s="1" customFormat="1" spans="4:6">
      <c r="D15" s="1">
        <f>SUM(D13:D14)</f>
        <v>28535.72</v>
      </c>
      <c r="E15" s="1">
        <f>D15/8</f>
        <v>3566.965</v>
      </c>
      <c r="F15" s="1">
        <v>3566</v>
      </c>
    </row>
    <row r="16" s="1" customFormat="1" spans="6:6">
      <c r="F16" s="1">
        <f>F15*2</f>
        <v>7132</v>
      </c>
    </row>
    <row r="17" s="1" customFormat="1" spans="6:6">
      <c r="F17" s="1">
        <f>F15*3</f>
        <v>10698</v>
      </c>
    </row>
    <row r="18" s="1" customFormat="1" spans="6:6">
      <c r="F18" s="1">
        <f>D15-F15-F16-F17</f>
        <v>7139.72</v>
      </c>
    </row>
  </sheetData>
  <mergeCells count="3">
    <mergeCell ref="A1:F1"/>
    <mergeCell ref="A3:A4"/>
    <mergeCell ref="E3:E4"/>
  </mergeCells>
  <pageMargins left="0.75" right="0.75" top="0.786805555555556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41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4252.79</v>
      </c>
      <c r="E3" s="6">
        <f>SUM(D3:D4)</f>
        <v>12368.79</v>
      </c>
      <c r="F3" s="7"/>
    </row>
    <row r="4" s="1" customFormat="1" ht="45" customHeight="1" spans="1:6">
      <c r="A4" s="8"/>
      <c r="B4" s="7">
        <v>200</v>
      </c>
      <c r="C4" s="7"/>
      <c r="D4" s="9">
        <v>8116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12174</v>
      </c>
      <c r="E5" s="10">
        <v>12174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8713.58</v>
      </c>
      <c r="E6" s="7">
        <v>8713.58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8122.03</v>
      </c>
      <c r="E7" s="10">
        <v>8122.03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4058</v>
      </c>
      <c r="E8" s="10">
        <v>4058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45436.4</v>
      </c>
      <c r="E9" s="12">
        <f>SUM(E3:E8)</f>
        <v>45436.4</v>
      </c>
      <c r="F9" s="7"/>
    </row>
    <row r="13" s="1" customFormat="1" spans="4:4">
      <c r="D13" s="1">
        <v>4251.01</v>
      </c>
    </row>
    <row r="14" s="1" customFormat="1" spans="4:4">
      <c r="D14" s="1">
        <v>28219.02</v>
      </c>
    </row>
    <row r="15" s="1" customFormat="1" spans="4:6">
      <c r="D15" s="1">
        <f>SUM(D13:D14)</f>
        <v>32470.03</v>
      </c>
      <c r="E15" s="1">
        <f>D15/8</f>
        <v>4058.75375</v>
      </c>
      <c r="F15" s="1">
        <v>4058</v>
      </c>
    </row>
    <row r="16" s="1" customFormat="1" spans="6:6">
      <c r="F16" s="1">
        <f>F15*2</f>
        <v>8116</v>
      </c>
    </row>
    <row r="17" s="1" customFormat="1" spans="6:6">
      <c r="F17" s="1">
        <f>F15*3</f>
        <v>12174</v>
      </c>
    </row>
    <row r="18" s="1" customFormat="1" spans="6:6">
      <c r="F18" s="1">
        <f>D15-F15-F16-F17</f>
        <v>8122.03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4376.29</v>
      </c>
      <c r="E3" s="6">
        <f>D3+D4</f>
        <v>12676.29</v>
      </c>
      <c r="F3" s="7"/>
    </row>
    <row r="4" s="1" customFormat="1" ht="45" customHeight="1" spans="1:6">
      <c r="A4" s="8"/>
      <c r="B4" s="7">
        <v>200</v>
      </c>
      <c r="C4" s="7"/>
      <c r="D4" s="9">
        <v>8300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12450</v>
      </c>
      <c r="E5" s="10">
        <v>12450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8819.95</v>
      </c>
      <c r="E6" s="7">
        <v>8819.95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8300.99</v>
      </c>
      <c r="E7" s="10">
        <v>8300.99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4150</v>
      </c>
      <c r="E8" s="10">
        <v>4150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46397.23</v>
      </c>
      <c r="E9" s="12">
        <f>SUM(E3:E8)</f>
        <v>46397.23</v>
      </c>
      <c r="F9" s="7"/>
    </row>
    <row r="13" s="1" customFormat="1" spans="4:4">
      <c r="D13" s="1">
        <v>4343.79</v>
      </c>
    </row>
    <row r="14" s="1" customFormat="1" spans="4:4">
      <c r="D14" s="1">
        <v>28857.2</v>
      </c>
    </row>
    <row r="15" s="1" customFormat="1" spans="4:6">
      <c r="D15" s="1">
        <f>SUM(D13:D14)</f>
        <v>33200.99</v>
      </c>
      <c r="E15" s="1">
        <f>D15/8</f>
        <v>4150.12375</v>
      </c>
      <c r="F15" s="1">
        <v>4150</v>
      </c>
    </row>
    <row r="16" s="1" customFormat="1" spans="6:6">
      <c r="F16" s="1">
        <f>F15*2</f>
        <v>8300</v>
      </c>
    </row>
    <row r="17" s="1" customFormat="1" spans="6:6">
      <c r="F17" s="1">
        <f>F15*3</f>
        <v>12450</v>
      </c>
    </row>
    <row r="18" s="1" customFormat="1" spans="6:6">
      <c r="F18" s="1">
        <f>D15-F15-F16-F17</f>
        <v>8300.99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43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4499.8</v>
      </c>
      <c r="E3" s="6">
        <f>D3+D4</f>
        <v>12961.8</v>
      </c>
      <c r="F3" s="7"/>
    </row>
    <row r="4" s="1" customFormat="1" ht="45" customHeight="1" spans="1:6">
      <c r="A4" s="8"/>
      <c r="B4" s="7">
        <v>200</v>
      </c>
      <c r="C4" s="7"/>
      <c r="D4" s="9">
        <v>8462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12693</v>
      </c>
      <c r="E5" s="10">
        <v>12693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8972.42</v>
      </c>
      <c r="E6" s="7">
        <v>8972.42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8467.95</v>
      </c>
      <c r="E7" s="10">
        <v>8467.95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4231</v>
      </c>
      <c r="E8" s="10">
        <v>4231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47326.17</v>
      </c>
      <c r="E9" s="12">
        <f>SUM(E3:E8)</f>
        <v>47326.17</v>
      </c>
      <c r="F9" s="7"/>
    </row>
    <row r="13" s="1" customFormat="1" spans="4:4">
      <c r="D13" s="1">
        <v>4447.21</v>
      </c>
    </row>
    <row r="14" s="1" customFormat="1" spans="4:4">
      <c r="D14" s="1">
        <v>29406.74</v>
      </c>
    </row>
    <row r="15" s="1" customFormat="1" spans="4:6">
      <c r="D15" s="1">
        <f>SUM(D13:D14)</f>
        <v>33853.95</v>
      </c>
      <c r="E15" s="1">
        <f>D15/8</f>
        <v>4231.74375</v>
      </c>
      <c r="F15" s="1">
        <v>4231</v>
      </c>
    </row>
    <row r="16" s="1" customFormat="1" spans="6:6">
      <c r="F16" s="1">
        <f>F15*2</f>
        <v>8462</v>
      </c>
    </row>
    <row r="17" s="1" customFormat="1" spans="6:6">
      <c r="F17" s="1">
        <f>F15*3</f>
        <v>12693</v>
      </c>
    </row>
    <row r="18" s="1" customFormat="1" spans="6:6">
      <c r="F18" s="1">
        <f>D15-F15-F16-F17</f>
        <v>8467.95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7" sqref="C7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6911.48</v>
      </c>
      <c r="E3" s="6">
        <f>D3+D4</f>
        <v>22269.48</v>
      </c>
      <c r="F3" s="7"/>
    </row>
    <row r="4" s="1" customFormat="1" ht="45" customHeight="1" spans="1:6">
      <c r="A4" s="8"/>
      <c r="B4" s="7">
        <v>200</v>
      </c>
      <c r="C4" s="7"/>
      <c r="D4" s="9">
        <v>15358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23037</v>
      </c>
      <c r="E5" s="10">
        <v>23037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16541.53</v>
      </c>
      <c r="E6" s="7">
        <v>16541.53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15362.35</v>
      </c>
      <c r="E7" s="10">
        <v>15362.35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7679</v>
      </c>
      <c r="E8" s="10">
        <v>7679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84889.36</v>
      </c>
      <c r="E9" s="12">
        <f>SUM(E3:E8)</f>
        <v>84889.36</v>
      </c>
      <c r="F9" s="7"/>
    </row>
    <row r="13" s="1" customFormat="1" spans="4:4">
      <c r="D13" s="1">
        <v>7978.68</v>
      </c>
    </row>
    <row r="14" s="1" customFormat="1" spans="4:4">
      <c r="D14" s="1">
        <v>53457.67</v>
      </c>
    </row>
    <row r="15" s="1" customFormat="1" spans="4:6">
      <c r="D15" s="1">
        <f>SUM(D13:D14)</f>
        <v>61436.35</v>
      </c>
      <c r="E15" s="1">
        <f>D15/8</f>
        <v>7679.54375</v>
      </c>
      <c r="F15" s="1">
        <v>7679</v>
      </c>
    </row>
    <row r="16" s="1" customFormat="1" spans="6:6">
      <c r="F16" s="1">
        <f>F15*2</f>
        <v>15358</v>
      </c>
    </row>
    <row r="17" s="1" customFormat="1" spans="6:6">
      <c r="F17" s="1">
        <f>F15*3</f>
        <v>23037</v>
      </c>
    </row>
    <row r="18" s="1" customFormat="1" spans="6:6">
      <c r="F18" s="1">
        <f>D15-F15-F16-F17</f>
        <v>15362.35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2571.29</v>
      </c>
      <c r="E3" s="6">
        <f>D3+D4</f>
        <v>7661.29</v>
      </c>
      <c r="F3" s="7"/>
    </row>
    <row r="4" s="1" customFormat="1" ht="45" customHeight="1" spans="1:6">
      <c r="A4" s="8"/>
      <c r="B4" s="7">
        <v>200</v>
      </c>
      <c r="C4" s="7"/>
      <c r="D4" s="9">
        <v>5090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7635</v>
      </c>
      <c r="E5" s="10">
        <v>7635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5411.14</v>
      </c>
      <c r="E6" s="7">
        <v>5411.14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5093.59</v>
      </c>
      <c r="E7" s="10">
        <v>5093.59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2545</v>
      </c>
      <c r="E8" s="10">
        <v>2545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28346.02</v>
      </c>
      <c r="E9" s="12">
        <f>SUM(E3:E8)</f>
        <v>28346.02</v>
      </c>
      <c r="F9" s="7"/>
    </row>
    <row r="12" s="1" customFormat="1" spans="4:4">
      <c r="D12" s="1">
        <v>2651.23</v>
      </c>
    </row>
    <row r="13" s="1" customFormat="1" spans="4:4">
      <c r="D13" s="1">
        <v>17712.36</v>
      </c>
    </row>
    <row r="14" s="1" customFormat="1" spans="4:4">
      <c r="D14" s="1">
        <f>SUM(D12:D13)</f>
        <v>20363.59</v>
      </c>
    </row>
    <row r="15" s="1" customFormat="1" spans="4:5">
      <c r="D15" s="1">
        <f>D14/8</f>
        <v>2545.44875</v>
      </c>
      <c r="E15" s="1">
        <v>2545</v>
      </c>
    </row>
    <row r="16" s="1" customFormat="1" spans="5:5">
      <c r="E16" s="1">
        <f>E15*2</f>
        <v>5090</v>
      </c>
    </row>
    <row r="17" s="1" customFormat="1" spans="5:5">
      <c r="E17" s="1">
        <f>E15*3</f>
        <v>7635</v>
      </c>
    </row>
    <row r="18" s="1" customFormat="1" spans="5:5">
      <c r="E18" s="1">
        <f>D14-E15-E16-E17</f>
        <v>5093.59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C6" sqref="C6:C9"/>
    </sheetView>
  </sheetViews>
  <sheetFormatPr defaultColWidth="9" defaultRowHeight="13.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8" width="10.6666666666667" style="1"/>
    <col min="9" max="9" width="9" style="1"/>
    <col min="10" max="10" width="10.6666666666667" style="1"/>
    <col min="11" max="16384" width="9" style="1"/>
  </cols>
  <sheetData>
    <row r="1" s="1" customFormat="1" ht="70" customHeight="1" spans="1:6">
      <c r="A1" s="2" t="s">
        <v>46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66459.63</v>
      </c>
      <c r="E3" s="6">
        <f>D3+D4</f>
        <v>151057.63</v>
      </c>
      <c r="F3" s="7"/>
    </row>
    <row r="4" s="1" customFormat="1" ht="45" customHeight="1" spans="1:6">
      <c r="A4" s="8"/>
      <c r="B4" s="7">
        <v>200</v>
      </c>
      <c r="C4" s="7"/>
      <c r="D4" s="9">
        <v>84598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126897</v>
      </c>
      <c r="E5" s="10">
        <v>126897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143546.89</v>
      </c>
      <c r="E6" s="7">
        <v>143546.89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123585.74</v>
      </c>
      <c r="E7" s="10">
        <v>123585.74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42299</v>
      </c>
      <c r="E8" s="10">
        <v>42299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587386.26</v>
      </c>
      <c r="E9" s="12">
        <f>SUM(E3:E8)</f>
        <v>587386.26</v>
      </c>
      <c r="F9" s="7"/>
    </row>
    <row r="10" ht="40" customHeight="1" spans="1:1">
      <c r="A10" s="13" t="s">
        <v>48</v>
      </c>
    </row>
    <row r="12" spans="8:8">
      <c r="H12" s="1">
        <v>308067.66</v>
      </c>
    </row>
    <row r="13" s="1" customFormat="1" spans="4:8">
      <c r="D13" s="1">
        <v>7978.68</v>
      </c>
      <c r="H13" s="1">
        <v>69312.08</v>
      </c>
    </row>
    <row r="14" s="1" customFormat="1" spans="4:12">
      <c r="D14" s="1">
        <v>53457.67</v>
      </c>
      <c r="H14" s="1">
        <f>SUM(H12:H13)</f>
        <v>377379.74</v>
      </c>
      <c r="I14" s="1">
        <v>74.475</v>
      </c>
      <c r="J14" s="1">
        <f>I14*500</f>
        <v>37237.5</v>
      </c>
      <c r="K14" s="1">
        <v>1750</v>
      </c>
      <c r="L14" s="1">
        <f>J14+K14</f>
        <v>38987.5</v>
      </c>
    </row>
    <row r="15" s="1" customFormat="1" spans="4:10">
      <c r="D15" s="1">
        <f>SUM(D13:D14)</f>
        <v>61436.35</v>
      </c>
      <c r="E15" s="1">
        <f>D15/8</f>
        <v>7679.54375</v>
      </c>
      <c r="F15" s="1">
        <v>42299</v>
      </c>
      <c r="J15" s="1">
        <f>H14-J14-K14</f>
        <v>338392.24</v>
      </c>
    </row>
    <row r="16" s="1" customFormat="1" spans="6:10">
      <c r="F16" s="1">
        <f>F15*2</f>
        <v>84598</v>
      </c>
      <c r="J16" s="1">
        <f>J15/8</f>
        <v>42299.03</v>
      </c>
    </row>
    <row r="17" s="1" customFormat="1" spans="6:10">
      <c r="F17" s="1">
        <f>F15*3</f>
        <v>126897</v>
      </c>
      <c r="J17" s="1">
        <v>42299</v>
      </c>
    </row>
    <row r="18" s="1" customFormat="1" spans="6:7">
      <c r="F18" s="1">
        <f>D15-F15-F16-F17</f>
        <v>-192357.65</v>
      </c>
      <c r="G18" s="1">
        <f>J15-F15-F16-F17</f>
        <v>84598.24</v>
      </c>
    </row>
    <row r="19" spans="7:7">
      <c r="G19" s="1">
        <f>G18+J14+K14</f>
        <v>123585.74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50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4292.28</v>
      </c>
      <c r="E3" s="6">
        <f>D3+D4</f>
        <v>12354.28</v>
      </c>
      <c r="F3" s="7"/>
    </row>
    <row r="4" s="1" customFormat="1" ht="45" customHeight="1" spans="1:6">
      <c r="A4" s="8"/>
      <c r="B4" s="7">
        <v>200</v>
      </c>
      <c r="C4" s="7"/>
      <c r="D4" s="9">
        <v>8062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12093</v>
      </c>
      <c r="E5" s="10">
        <v>12093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8641.98</v>
      </c>
      <c r="E6" s="7">
        <v>8641.98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8069.94</v>
      </c>
      <c r="E7" s="10">
        <v>8069.94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4031</v>
      </c>
      <c r="E8" s="10">
        <v>4031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45190.2</v>
      </c>
      <c r="E9" s="12">
        <f>SUM(E3:E8)</f>
        <v>45190.2</v>
      </c>
      <c r="F9" s="7"/>
    </row>
    <row r="13" s="1" customFormat="1" spans="4:4">
      <c r="D13" s="1">
        <v>4285.24</v>
      </c>
    </row>
    <row r="14" s="1" customFormat="1" spans="4:4">
      <c r="D14" s="1">
        <v>27970.7</v>
      </c>
    </row>
    <row r="15" s="1" customFormat="1" spans="4:6">
      <c r="D15" s="1">
        <f>SUM(D13:D14)</f>
        <v>32255.94</v>
      </c>
      <c r="E15" s="1">
        <f>D15/8</f>
        <v>4031.9925</v>
      </c>
      <c r="F15" s="1">
        <v>4031</v>
      </c>
    </row>
    <row r="16" s="1" customFormat="1" spans="6:6">
      <c r="F16" s="1">
        <f>F15*2</f>
        <v>8062</v>
      </c>
    </row>
    <row r="17" s="1" customFormat="1" spans="6:6">
      <c r="F17" s="1">
        <f>F15*3</f>
        <v>12093</v>
      </c>
    </row>
    <row r="18" s="1" customFormat="1" spans="6:6">
      <c r="F18" s="1">
        <f>D15-F15-F16-F17</f>
        <v>8069.94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51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3855.26</v>
      </c>
      <c r="E3" s="6">
        <f>D3+D4</f>
        <v>10967.26</v>
      </c>
      <c r="F3" s="7"/>
    </row>
    <row r="4" s="1" customFormat="1" ht="45" customHeight="1" spans="1:6">
      <c r="A4" s="8"/>
      <c r="B4" s="7">
        <v>200</v>
      </c>
      <c r="C4" s="7"/>
      <c r="D4" s="9">
        <v>7112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10668</v>
      </c>
      <c r="E5" s="10">
        <v>10668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7282.62</v>
      </c>
      <c r="E6" s="7">
        <v>7282.62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7115.06</v>
      </c>
      <c r="E7" s="10">
        <v>7115.06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3556</v>
      </c>
      <c r="E8" s="10">
        <v>3556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39588.94</v>
      </c>
      <c r="E9" s="12">
        <f>SUM(E3:E8)</f>
        <v>39588.94</v>
      </c>
      <c r="F9" s="7"/>
    </row>
    <row r="13" s="1" customFormat="1" spans="4:4">
      <c r="D13" s="1">
        <v>3629.58</v>
      </c>
    </row>
    <row r="14" s="1" customFormat="1" spans="4:4">
      <c r="D14" s="1">
        <v>24821.48</v>
      </c>
    </row>
    <row r="15" s="1" customFormat="1" spans="4:6">
      <c r="D15" s="1">
        <f>SUM(D13:D14)</f>
        <v>28451.06</v>
      </c>
      <c r="E15" s="1">
        <f>D15/8</f>
        <v>3556.3825</v>
      </c>
      <c r="F15" s="1">
        <v>3556</v>
      </c>
    </row>
    <row r="16" s="1" customFormat="1" spans="6:6">
      <c r="F16" s="1">
        <f>F15*2</f>
        <v>7112</v>
      </c>
    </row>
    <row r="17" s="1" customFormat="1" spans="6:6">
      <c r="F17" s="1">
        <f>F15*3</f>
        <v>10668</v>
      </c>
    </row>
    <row r="18" s="1" customFormat="1" spans="6:6">
      <c r="F18" s="1">
        <f>D15-F15-F16-F17</f>
        <v>7115.06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52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29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3444.96</v>
      </c>
      <c r="E3" s="6">
        <f>D3+D4</f>
        <v>9862.96</v>
      </c>
      <c r="F3" s="7"/>
    </row>
    <row r="4" s="1" customFormat="1" ht="45" customHeight="1" spans="1:6">
      <c r="A4" s="8"/>
      <c r="B4" s="7">
        <v>200</v>
      </c>
      <c r="C4" s="7"/>
      <c r="D4" s="9">
        <v>6418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9627</v>
      </c>
      <c r="E5" s="10">
        <v>9627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6790.27</v>
      </c>
      <c r="E6" s="7">
        <v>6790.27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6422.01</v>
      </c>
      <c r="E7" s="10">
        <v>6422.01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3209</v>
      </c>
      <c r="E8" s="10">
        <v>3209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35911.24</v>
      </c>
      <c r="E9" s="12">
        <f>SUM(E3:E8)</f>
        <v>35911.24</v>
      </c>
      <c r="F9" s="7"/>
    </row>
    <row r="13" s="1" customFormat="1" spans="4:4">
      <c r="D13" s="1">
        <v>3459.04</v>
      </c>
    </row>
    <row r="14" s="1" customFormat="1" spans="4:4">
      <c r="D14" s="1">
        <v>22216.97</v>
      </c>
    </row>
    <row r="15" s="1" customFormat="1" spans="4:6">
      <c r="D15" s="1">
        <f>SUM(D13:D14)</f>
        <v>25676.01</v>
      </c>
      <c r="E15" s="1">
        <f>D15/8</f>
        <v>3209.50125</v>
      </c>
      <c r="F15" s="1">
        <v>3209</v>
      </c>
    </row>
    <row r="16" s="1" customFormat="1" spans="6:6">
      <c r="F16" s="1">
        <f>F15*2</f>
        <v>6418</v>
      </c>
    </row>
    <row r="17" s="1" customFormat="1" spans="6:6">
      <c r="F17" s="1">
        <f>F15*3</f>
        <v>9627</v>
      </c>
    </row>
    <row r="18" s="1" customFormat="1" spans="6:6">
      <c r="F18" s="1">
        <f>D15-F15-F16-F17</f>
        <v>6422.01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11" sqref="D11:F22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53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31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2926.92</v>
      </c>
      <c r="E3" s="6">
        <f>D3+D4</f>
        <v>8614.92</v>
      </c>
      <c r="F3" s="7"/>
    </row>
    <row r="4" s="1" customFormat="1" ht="45" customHeight="1" spans="1:6">
      <c r="A4" s="8"/>
      <c r="B4" s="7">
        <v>200</v>
      </c>
      <c r="C4" s="7"/>
      <c r="D4" s="9">
        <v>5688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8532</v>
      </c>
      <c r="E5" s="10">
        <v>8532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6217.8</v>
      </c>
      <c r="E6" s="7">
        <v>6217.8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5695.95</v>
      </c>
      <c r="E7" s="10">
        <v>5695.95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2844</v>
      </c>
      <c r="E8" s="10">
        <v>2844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31904.67</v>
      </c>
      <c r="E9" s="12">
        <f>SUM(E3:E8)</f>
        <v>31904.67</v>
      </c>
      <c r="F9" s="7"/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80" zoomScaleNormal="80" workbookViewId="0">
      <selection activeCell="F15" sqref="F15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4216.99</v>
      </c>
      <c r="E3" s="6">
        <f>D3+D4</f>
        <v>8386.99</v>
      </c>
      <c r="F3" s="7"/>
    </row>
    <row r="4" s="1" customFormat="1" ht="45" customHeight="1" spans="1:6">
      <c r="A4" s="8"/>
      <c r="B4" s="7">
        <v>200</v>
      </c>
      <c r="C4" s="7"/>
      <c r="D4" s="9">
        <v>4170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6255</v>
      </c>
      <c r="E5" s="10">
        <v>6255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8918.64</v>
      </c>
      <c r="E6" s="7">
        <v>8918.64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21177.84</v>
      </c>
      <c r="E7" s="10">
        <v>21177.84</v>
      </c>
      <c r="F7" s="11" t="s">
        <v>18</v>
      </c>
    </row>
    <row r="8" s="1" customFormat="1" ht="45" customHeight="1" spans="1:6">
      <c r="A8" s="7" t="s">
        <v>12</v>
      </c>
      <c r="B8" s="7">
        <v>100</v>
      </c>
      <c r="C8" s="7"/>
      <c r="D8" s="10">
        <v>2085</v>
      </c>
      <c r="E8" s="10">
        <v>2085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46823.47</v>
      </c>
      <c r="E9" s="12">
        <f>SUM(E3:E8)</f>
        <v>46823.47</v>
      </c>
      <c r="F9" s="7"/>
    </row>
    <row r="12" s="1" customFormat="1" spans="4:4">
      <c r="D12" s="1">
        <v>4349.4</v>
      </c>
    </row>
    <row r="13" s="1" customFormat="1" spans="4:4">
      <c r="D13" s="1">
        <v>29338.44</v>
      </c>
    </row>
    <row r="14" s="1" customFormat="1" spans="4:6">
      <c r="D14" s="1">
        <f>SUM(D12:D13)</f>
        <v>33687.84</v>
      </c>
      <c r="E14" s="1">
        <f>D14-17000</f>
        <v>16687.84</v>
      </c>
      <c r="F14" s="1">
        <f>E14/8</f>
        <v>2085.98</v>
      </c>
    </row>
    <row r="15" s="1" customFormat="1" spans="6:6">
      <c r="F15" s="1">
        <v>2085</v>
      </c>
    </row>
    <row r="16" s="1" customFormat="1" spans="6:6">
      <c r="F16" s="1">
        <f>F15*2</f>
        <v>4170</v>
      </c>
    </row>
    <row r="17" s="1" customFormat="1" spans="6:6">
      <c r="F17" s="1">
        <f>F15*3</f>
        <v>6255</v>
      </c>
    </row>
    <row r="18" s="1" customFormat="1" spans="6:6">
      <c r="F18" s="1">
        <f>D14-F15-F16-F17</f>
        <v>21177.84</v>
      </c>
    </row>
    <row r="19" spans="6:6">
      <c r="F19" s="1">
        <f>F18-17000</f>
        <v>4177.84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6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4610.46</v>
      </c>
      <c r="E3" s="6">
        <f>SUM(D3:D4)</f>
        <v>9082.46</v>
      </c>
      <c r="F3" s="7"/>
    </row>
    <row r="4" s="1" customFormat="1" ht="45" customHeight="1" spans="1:6">
      <c r="A4" s="8"/>
      <c r="B4" s="7">
        <v>200</v>
      </c>
      <c r="C4" s="7"/>
      <c r="D4" s="9">
        <v>4472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6708</v>
      </c>
      <c r="E5" s="10">
        <v>6708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9073.53</v>
      </c>
      <c r="E6" s="7">
        <v>9073.53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f>4477.77+18000</f>
        <v>22477.77</v>
      </c>
      <c r="E7" s="10">
        <f>4477.77+18000</f>
        <v>22477.77</v>
      </c>
      <c r="F7" s="11" t="s">
        <v>21</v>
      </c>
    </row>
    <row r="8" s="1" customFormat="1" ht="45" customHeight="1" spans="1:6">
      <c r="A8" s="7" t="s">
        <v>12</v>
      </c>
      <c r="B8" s="7">
        <v>100</v>
      </c>
      <c r="C8" s="7"/>
      <c r="D8" s="10">
        <v>2236</v>
      </c>
      <c r="E8" s="10">
        <v>2236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49577.76</v>
      </c>
      <c r="E9" s="12">
        <f>SUM(E3:E8)</f>
        <v>49577.76</v>
      </c>
      <c r="F9" s="7"/>
    </row>
    <row r="13" s="1" customFormat="1" spans="4:4">
      <c r="D13" s="1">
        <v>4616.08</v>
      </c>
    </row>
    <row r="14" s="1" customFormat="1" spans="4:4">
      <c r="D14" s="1">
        <v>31277.69</v>
      </c>
    </row>
    <row r="15" s="1" customFormat="1" spans="4:6">
      <c r="D15" s="1">
        <f>SUM(D13:D14)</f>
        <v>35893.77</v>
      </c>
      <c r="E15" s="1">
        <f>D15-18000</f>
        <v>17893.77</v>
      </c>
      <c r="F15" s="1">
        <f>E15/8</f>
        <v>2236.72125</v>
      </c>
    </row>
    <row r="16" s="1" customFormat="1" spans="6:6">
      <c r="F16" s="1">
        <v>2236</v>
      </c>
    </row>
    <row r="17" s="1" customFormat="1" spans="6:6">
      <c r="F17" s="1">
        <f>F16*2</f>
        <v>4472</v>
      </c>
    </row>
    <row r="18" s="1" customFormat="1" spans="6:6">
      <c r="F18" s="1">
        <f>F16*3</f>
        <v>6708</v>
      </c>
    </row>
    <row r="19" s="1" customFormat="1" spans="6:6">
      <c r="F19" s="1">
        <f>E15-F16-F17-F18</f>
        <v>4477.77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5193.17</v>
      </c>
      <c r="E3" s="6">
        <f>D3+D4</f>
        <v>15069.17</v>
      </c>
      <c r="F3" s="7"/>
    </row>
    <row r="4" s="1" customFormat="1" ht="45" customHeight="1" spans="1:6">
      <c r="A4" s="8"/>
      <c r="B4" s="7">
        <v>200</v>
      </c>
      <c r="C4" s="7"/>
      <c r="D4" s="9">
        <v>9876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14814</v>
      </c>
      <c r="E5" s="10">
        <v>14814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10462.54</v>
      </c>
      <c r="E6" s="7">
        <v>10462.54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9879.44</v>
      </c>
      <c r="E7" s="10">
        <v>9879.44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4938</v>
      </c>
      <c r="E8" s="10">
        <v>4938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55163.15</v>
      </c>
      <c r="E9" s="12">
        <f>SUM(E3:E8)</f>
        <v>55163.15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4352.52</v>
      </c>
      <c r="E3" s="6">
        <f>SUM(D3:D4)</f>
        <v>12858.52</v>
      </c>
      <c r="F3" s="7"/>
    </row>
    <row r="4" s="1" customFormat="1" ht="45" customHeight="1" spans="1:6">
      <c r="A4" s="8"/>
      <c r="B4" s="7">
        <v>200</v>
      </c>
      <c r="C4" s="7"/>
      <c r="D4" s="9">
        <v>8506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12759</v>
      </c>
      <c r="E5" s="10">
        <v>12759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8789.98</v>
      </c>
      <c r="E6" s="7">
        <v>8789.98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8508.99</v>
      </c>
      <c r="E7" s="10">
        <v>8508.99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4253</v>
      </c>
      <c r="E8" s="10">
        <v>4253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47169.49</v>
      </c>
      <c r="E9" s="12">
        <f>SUM(E3:E8)</f>
        <v>47169.49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80" zoomScaleNormal="80" workbookViewId="0">
      <selection activeCell="F3" sqref="F3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9226.23</v>
      </c>
      <c r="E3" s="6">
        <f>D3+D4</f>
        <v>19130.23</v>
      </c>
      <c r="F3" s="7"/>
    </row>
    <row r="4" s="1" customFormat="1" ht="45" customHeight="1" spans="1:6">
      <c r="A4" s="8"/>
      <c r="B4" s="7">
        <v>200</v>
      </c>
      <c r="C4" s="7"/>
      <c r="D4" s="9">
        <v>9904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14856</v>
      </c>
      <c r="E5" s="10">
        <v>14856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20912.07</v>
      </c>
      <c r="E6" s="7">
        <v>20912.07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9906.84</v>
      </c>
      <c r="E7" s="10">
        <v>9906.84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4952</v>
      </c>
      <c r="E8" s="10">
        <v>4952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69757.14</v>
      </c>
      <c r="E9" s="12">
        <f>SUM(E3:E8)</f>
        <v>69757.14</v>
      </c>
      <c r="F9" s="7"/>
    </row>
    <row r="12" s="1" customFormat="1" spans="4:4">
      <c r="D12" s="1">
        <v>9827.19</v>
      </c>
    </row>
    <row r="13" s="1" customFormat="1" spans="4:4">
      <c r="D13" s="1">
        <v>29791.65</v>
      </c>
    </row>
    <row r="14" s="1" customFormat="1" spans="4:6">
      <c r="D14" s="1">
        <f>SUM(D12:D13)</f>
        <v>39618.84</v>
      </c>
      <c r="E14" s="1">
        <f>D14/8</f>
        <v>4952.355</v>
      </c>
      <c r="F14" s="1">
        <v>4952</v>
      </c>
    </row>
    <row r="15" s="1" customFormat="1" spans="6:6">
      <c r="F15" s="1">
        <f>F14*2</f>
        <v>9904</v>
      </c>
    </row>
    <row r="16" s="1" customFormat="1" spans="6:6">
      <c r="F16" s="1">
        <f>F14*3</f>
        <v>14856</v>
      </c>
    </row>
    <row r="17" s="1" customFormat="1" spans="6:6">
      <c r="F17" s="1">
        <f>D14-F14-F15-F16</f>
        <v>9906.84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28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29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4480.56</v>
      </c>
      <c r="E3" s="6">
        <f>D4+D3</f>
        <v>13250.56</v>
      </c>
      <c r="F3" s="7"/>
    </row>
    <row r="4" s="1" customFormat="1" ht="45" customHeight="1" spans="1:6">
      <c r="A4" s="8"/>
      <c r="B4" s="7">
        <v>200</v>
      </c>
      <c r="C4" s="7"/>
      <c r="D4" s="9">
        <v>8770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13155</v>
      </c>
      <c r="E5" s="10">
        <v>13155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9103.51</v>
      </c>
      <c r="E6" s="7">
        <v>9103.51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8777.47</v>
      </c>
      <c r="E7" s="10">
        <v>8777.47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4385</v>
      </c>
      <c r="E8" s="10">
        <v>4385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48671.54</v>
      </c>
      <c r="E9" s="12">
        <f>SUM(E3:E8)</f>
        <v>48671.54</v>
      </c>
      <c r="F9" s="7"/>
    </row>
    <row r="13" s="1" customFormat="1" spans="4:4">
      <c r="D13" s="1">
        <v>4534.26</v>
      </c>
    </row>
    <row r="14" s="1" customFormat="1" spans="4:4">
      <c r="D14" s="1">
        <v>30553.21</v>
      </c>
    </row>
    <row r="15" s="1" customFormat="1" spans="4:6">
      <c r="D15" s="1">
        <f>SUM(D13:D14)</f>
        <v>35087.47</v>
      </c>
      <c r="E15" s="1">
        <f>D15/8</f>
        <v>4385.93375</v>
      </c>
      <c r="F15" s="1">
        <v>4385</v>
      </c>
    </row>
    <row r="16" s="1" customFormat="1" spans="6:6">
      <c r="F16" s="1">
        <f>F15*2</f>
        <v>8770</v>
      </c>
    </row>
    <row r="17" s="1" customFormat="1" spans="6:6">
      <c r="F17" s="1">
        <f>F15*3</f>
        <v>13155</v>
      </c>
    </row>
    <row r="18" s="1" customFormat="1" spans="6:6">
      <c r="F18" s="1">
        <f>D15-F15-F16-F17</f>
        <v>8777.47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31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3376.96</v>
      </c>
      <c r="E3" s="6">
        <f>D3+D4</f>
        <v>9726.96</v>
      </c>
      <c r="F3" s="7"/>
    </row>
    <row r="4" s="1" customFormat="1" ht="45" customHeight="1" spans="1:6">
      <c r="A4" s="8"/>
      <c r="B4" s="7">
        <v>200</v>
      </c>
      <c r="C4" s="7"/>
      <c r="D4" s="9">
        <v>6350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9525</v>
      </c>
      <c r="E5" s="10">
        <v>9525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6708.97</v>
      </c>
      <c r="E6" s="7">
        <v>6708.97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6350.63</v>
      </c>
      <c r="E7" s="10">
        <v>6350.63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3175</v>
      </c>
      <c r="E8" s="10">
        <v>3175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35486.56</v>
      </c>
      <c r="E9" s="12">
        <f>SUM(E3:E8)</f>
        <v>35486.56</v>
      </c>
      <c r="F9" s="7"/>
    </row>
    <row r="13" s="1" customFormat="1" spans="4:4">
      <c r="D13" s="1">
        <v>3297.65</v>
      </c>
    </row>
    <row r="14" s="1" customFormat="1" spans="4:4">
      <c r="D14" s="1">
        <v>22102.98</v>
      </c>
    </row>
    <row r="15" s="1" customFormat="1" spans="4:6">
      <c r="D15" s="1">
        <f>SUM(D13:D14)</f>
        <v>25400.63</v>
      </c>
      <c r="E15" s="1">
        <f>D15/8</f>
        <v>3175.07875</v>
      </c>
      <c r="F15" s="1">
        <v>3175</v>
      </c>
    </row>
    <row r="16" s="1" customFormat="1" spans="6:6">
      <c r="F16" s="1">
        <f>F15*2</f>
        <v>6350</v>
      </c>
    </row>
    <row r="17" s="1" customFormat="1" spans="6:6">
      <c r="F17" s="1">
        <f>F15*3</f>
        <v>9525</v>
      </c>
    </row>
    <row r="18" s="1" customFormat="1" spans="6:6">
      <c r="F18" s="1">
        <f>D15-F15-F16-F17</f>
        <v>6350.63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1月</vt:lpstr>
      <vt:lpstr>2月</vt:lpstr>
      <vt:lpstr>3月</vt:lpstr>
      <vt:lpstr>4月</vt:lpstr>
      <vt:lpstr>5月</vt:lpstr>
      <vt:lpstr>7月</vt:lpstr>
      <vt:lpstr>202401-03</vt:lpstr>
      <vt:lpstr>8月</vt:lpstr>
      <vt:lpstr>9月</vt:lpstr>
      <vt:lpstr>10月</vt:lpstr>
      <vt:lpstr>2022年1-9月</vt:lpstr>
      <vt:lpstr>11月</vt:lpstr>
      <vt:lpstr>12月</vt:lpstr>
      <vt:lpstr>202501</vt:lpstr>
      <vt:lpstr>202502</vt:lpstr>
      <vt:lpstr>202503</vt:lpstr>
      <vt:lpstr>202504</vt:lpstr>
      <vt:lpstr>202505</vt:lpstr>
      <vt:lpstr>202210-11国补</vt:lpstr>
      <vt:lpstr>202212-202312</vt:lpstr>
      <vt:lpstr>202506</vt:lpstr>
      <vt:lpstr>202507</vt:lpstr>
      <vt:lpstr>202508</vt:lpstr>
      <vt:lpstr>202509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2023-03-04T04:28:00Z</dcterms:created>
  <dcterms:modified xsi:type="dcterms:W3CDTF">2025-10-23T03:22:10Z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9E427A1AA3CB4CF0B616C2C46DB96514_13</vt:lpwstr>
  </property>
</Properties>
</file>