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2019年" sheetId="3" r:id="rId1"/>
    <sheet name="Sheet2" sheetId="4" r:id="rId2"/>
    <sheet name="Sheet3" sheetId="5" r:id="rId3"/>
    <sheet name="Sheet4" sheetId="7" r:id="rId4"/>
    <sheet name="Sheet6" sheetId="9" r:id="rId5"/>
  </sheets>
  <definedNames>
    <definedName name="_xlnm._FilterDatabase" localSheetId="0" hidden="1">'2019年'!$A$4:$T$212</definedName>
    <definedName name="_xlnm.Print_Titles" localSheetId="0">'2019年'!$2:$5</definedName>
    <definedName name="堡则则村">#REF!</definedName>
    <definedName name="产业扶贫">#REF!</definedName>
    <definedName name="陈家湾">#REF!</definedName>
    <definedName name="成家庄">#REF!</definedName>
    <definedName name="党家寨村">#REF!</definedName>
    <definedName name="高家沟">#REF!</definedName>
    <definedName name="贾家垣">#REF!</definedName>
    <definedName name="教科文卫扶贫">#REF!</definedName>
    <definedName name="金家庄">#REF!</definedName>
    <definedName name="李家湾">#REF!</definedName>
    <definedName name="留誉">#REF!</definedName>
    <definedName name="柳林镇">#REF!</definedName>
    <definedName name="孟门">#REF!</definedName>
    <definedName name="穆村">#REF!</definedName>
    <definedName name="南沟村">#REF!</definedName>
    <definedName name="南寺沟村">#REF!</definedName>
    <definedName name="农村基础实施扶贫">#REF!</definedName>
    <definedName name="农村旅游扶贫">#REF!</definedName>
    <definedName name="撬动社会力量扶贫">#REF!</definedName>
    <definedName name="三交">#REF!</definedName>
    <definedName name="社会保障扶贫">#REF!</definedName>
    <definedName name="生态扶贫">#REF!</definedName>
    <definedName name="石西">#REF!</definedName>
    <definedName name="王家沟">#REF!</definedName>
    <definedName name="乡镇村委">#REF!,#REF!,#REF!,#REF!,#REF!,#REF!,#REF!,#REF!,#REF!,#REF!,#REF!,#REF!,#REF!,#REF!</definedName>
    <definedName name="薛村">#REF!</definedName>
    <definedName name="张家圪台村">#REF!</definedName>
    <definedName name="庄上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<sst xmlns="http://schemas.openxmlformats.org/spreadsheetml/2006/main" count="2369" uniqueCount="418">
  <si>
    <t>附件1</t>
  </si>
  <si>
    <t>柳林县2019年涉农资金整合实施方案项目明细表</t>
  </si>
  <si>
    <t>金额单位：元</t>
  </si>
  <si>
    <t>序号</t>
  </si>
  <si>
    <t>项目类别</t>
  </si>
  <si>
    <t>项目名称</t>
  </si>
  <si>
    <t>项目单位</t>
  </si>
  <si>
    <t>项目性质</t>
  </si>
  <si>
    <t>项目所在镇</t>
  </si>
  <si>
    <t>项目所在村委</t>
  </si>
  <si>
    <t>项目具体内容及建设任务</t>
  </si>
  <si>
    <t>计划整合数及资金规模</t>
  </si>
  <si>
    <t>完成整合数</t>
  </si>
  <si>
    <t>筹资方式</t>
  </si>
  <si>
    <t>补助标准</t>
  </si>
  <si>
    <t>项目监管主管部门</t>
  </si>
  <si>
    <t>责任单位</t>
  </si>
  <si>
    <t>帮扶贫困村个数</t>
  </si>
  <si>
    <t>帮扶贫困人口（人）</t>
  </si>
  <si>
    <t>进度计划</t>
  </si>
  <si>
    <t>绩效目标</t>
  </si>
  <si>
    <t/>
  </si>
  <si>
    <t>应开工时间</t>
  </si>
  <si>
    <t>应完工时间</t>
  </si>
  <si>
    <t>合计</t>
  </si>
  <si>
    <t>农村基础实施扶贫</t>
  </si>
  <si>
    <t>农村饮水安全工程</t>
  </si>
  <si>
    <t>成家庄</t>
  </si>
  <si>
    <t>已完工</t>
  </si>
  <si>
    <t>已拨付</t>
  </si>
  <si>
    <t>李家洼村</t>
  </si>
  <si>
    <t>李家洼村2017年饮水安全工程解决202户552人吃水问题（贫困户63户181人）</t>
  </si>
  <si>
    <t>政府投资</t>
  </si>
  <si>
    <t>水利局</t>
  </si>
  <si>
    <t>道路项目进村路、进户路、田间路及附属畅通工程</t>
  </si>
  <si>
    <t>王家坡村</t>
  </si>
  <si>
    <t>修复1300米主管路，9个检查井，130米排水实施</t>
  </si>
  <si>
    <t>交通局</t>
  </si>
  <si>
    <t>陈家湾乡</t>
  </si>
  <si>
    <t>陈家湾</t>
  </si>
  <si>
    <t>强家垣村</t>
  </si>
  <si>
    <t>解决该村547人吃水问题</t>
  </si>
  <si>
    <t>龙门垣村</t>
  </si>
  <si>
    <t>解决该村632人吃水问题</t>
  </si>
  <si>
    <t>双卜咀村</t>
  </si>
  <si>
    <t>解决该村755人吃水问题</t>
  </si>
  <si>
    <t>吴村村</t>
  </si>
  <si>
    <t>解决该村922人吃水问题</t>
  </si>
  <si>
    <t>道路修复983米，水毁路段400米</t>
  </si>
  <si>
    <t>扶贫办</t>
  </si>
  <si>
    <t>解决龙门垣、强家垣、李家社、王家庄四村进村路、进户路、田间路及附属工程</t>
  </si>
  <si>
    <t>三交</t>
  </si>
  <si>
    <t>堡则则村</t>
  </si>
  <si>
    <t>维修水源井、提水管道2550米、150立方蓄水池、输水管道3291米</t>
  </si>
  <si>
    <t>枣洼村</t>
  </si>
  <si>
    <t>维修水源井、提水管道1100米、100立方蓄水池、输水管道15043米</t>
  </si>
  <si>
    <t>撬动社会力量扶贫</t>
  </si>
  <si>
    <t>扶贫贷款贴息</t>
  </si>
  <si>
    <t>建档立卡贫困户217户,13个贫困村贷款呢贴息20.72万元</t>
  </si>
  <si>
    <t>金融贷款风险金注入</t>
  </si>
  <si>
    <t>根据各商业银行持续房贷规模，放大8倍2560万元，每户5万元，需注入风险保证金320万元</t>
  </si>
  <si>
    <t>石西</t>
  </si>
  <si>
    <t>好学村</t>
  </si>
  <si>
    <t>好学村饮水安全提升工程概算投资144万元，已竣工审定110万元，可解决该村775贫困人口的吃水问题</t>
  </si>
  <si>
    <t>高家沟乡</t>
  </si>
  <si>
    <t>高家沟</t>
  </si>
  <si>
    <t>郝家庄村</t>
  </si>
  <si>
    <t>郝家庄沟梁村饮水安全提升工程可解决该村915贫困人口的吃水问题</t>
  </si>
  <si>
    <t>郝家庄前山村饮水安全提升工程可解决该村916贫困人口的吃水问题</t>
  </si>
  <si>
    <t>阴塔村</t>
  </si>
  <si>
    <t>阴塔村饮水安全提升工程可解决该村670贫困人口的吃水问题</t>
  </si>
  <si>
    <t>南阳山村</t>
  </si>
  <si>
    <t>南阳山村饮水安全提升工程可解决该村875贫困人口的吃水问题</t>
  </si>
  <si>
    <t>柳林镇</t>
  </si>
  <si>
    <t>碾则山</t>
  </si>
  <si>
    <t>饮水工程尾欠资金，建成后可解决全村及239人贫困吃水问题</t>
  </si>
  <si>
    <t>于家沟村</t>
  </si>
  <si>
    <t>田间道路1.6公里3米宽及排水实施，建成后方便群众生产生活</t>
  </si>
  <si>
    <t>农业局</t>
  </si>
  <si>
    <t>修建100立方蓄水池1个，300立方蓄水池3个及供水站等</t>
  </si>
  <si>
    <t>穆家焉村</t>
  </si>
  <si>
    <t>饮水工程尾欠资金，建成后可解决全村及923人贫困吃水问题</t>
  </si>
  <si>
    <t>马家山村</t>
  </si>
  <si>
    <t>修建全长3.1公里3.5米宽路基、路面硬化，急流槽、防护墩等工程，建成后可解决全村606人，陪客人口392人的出行方便</t>
  </si>
  <si>
    <t>赵虎山修桥工程总投资22万元，审定18.6万元，建成后可解决全村606人，陪客人口392人的出行方便</t>
  </si>
  <si>
    <t>已开工</t>
  </si>
  <si>
    <t>郝家庄-前山3.2公里道路改造工程，建成后可解决群众出行方便问题</t>
  </si>
  <si>
    <t>蒿园则-枣洼村606公里，总投资742万元，，现已竣工并进入审计阶段，该道路的建成，可解决枣洼村1920人贫困人口624人的畅返不畅问题</t>
  </si>
  <si>
    <t>王家沟</t>
  </si>
  <si>
    <t>荣洼村</t>
  </si>
  <si>
    <t>西山线-荣洼2公里，总投资139万元，工程已竣工并完成审计，项目建成，可解决该村群众（包括67人贫困人口）出行方便，</t>
  </si>
  <si>
    <t>新大象养殖股份有限公司场外道路硬化总投资63万元，工程已竣工，审定金额63.5万元</t>
  </si>
  <si>
    <t>中垣村</t>
  </si>
  <si>
    <t>上青龙-中垣6公里提质道路工程，总投资327万元</t>
  </si>
  <si>
    <t>李家洼通村道路修缮，总投资133万元</t>
  </si>
  <si>
    <t>邓家洼村</t>
  </si>
  <si>
    <t>邓家洼通村道路800米，成家甲道路，葛家垣通村道路工程</t>
  </si>
  <si>
    <t>双洼村</t>
  </si>
  <si>
    <t>道路修缮，路面拓宽至7米，修筑排水，并配套安保实施，总投资120万元</t>
  </si>
  <si>
    <t>孟门镇</t>
  </si>
  <si>
    <t>2017年欠款</t>
  </si>
  <si>
    <t>孟门</t>
  </si>
  <si>
    <t>五里后村</t>
  </si>
  <si>
    <t>硬化路3.1公里，挡墙护墩以及排水等附属实施沿黄线-五里后</t>
  </si>
  <si>
    <t>村内道路硬化</t>
  </si>
  <si>
    <t>王家庄村</t>
  </si>
  <si>
    <t>硬化道路王家山-马家山</t>
  </si>
  <si>
    <t>沿土坡-于家沟道路工程</t>
  </si>
  <si>
    <t>富资垣-穆家焉防护工程</t>
  </si>
  <si>
    <t>安装水泵</t>
  </si>
  <si>
    <t>维修蓄水池</t>
  </si>
  <si>
    <t>道路改造3.13公里，技术标准为等外公路，水泥砼路面。</t>
  </si>
  <si>
    <t>120立方米明水塔1个，120立方米截潜流蓄水池1个，上水管道，下水管道，进户输水管道。以及附属建筑物、附件</t>
  </si>
  <si>
    <t>上庄村</t>
  </si>
  <si>
    <t>打170米深水源井一口，28平方米管理方一座，上水主管道1300米，下水主管道4200米，进户输水管3300米</t>
  </si>
  <si>
    <t>大庄村</t>
  </si>
  <si>
    <t>通水、通电、通路、厂址平整</t>
  </si>
  <si>
    <t>产业扶贫</t>
  </si>
  <si>
    <t>集贸市场建设</t>
  </si>
  <si>
    <t>白家塔村</t>
  </si>
  <si>
    <t>白家塔车道沟农贸市场建设工程</t>
  </si>
  <si>
    <t>阴塔村26米长两座漫水桥建设工程</t>
  </si>
  <si>
    <t>路基处理、砼硬化路面、砌筑排水沟全长1.1公里</t>
  </si>
  <si>
    <t>路基处理、砼硬化路面、砌筑排水沟全长3.2公里</t>
  </si>
  <si>
    <t>南阳山公路建设700米</t>
  </si>
  <si>
    <t>2017.11.3</t>
  </si>
  <si>
    <t>2018.1.3</t>
  </si>
  <si>
    <t>路基处理、砼硬化路面、砌筑排水沟全长6公里</t>
  </si>
  <si>
    <t>养殖补助</t>
  </si>
  <si>
    <t>留誉</t>
  </si>
  <si>
    <t>寨子湾村</t>
  </si>
  <si>
    <t>养猪场“三通一平”工程</t>
  </si>
  <si>
    <t>高村</t>
  </si>
  <si>
    <t>水源工程、水塔、管路工程、提水设备等</t>
  </si>
  <si>
    <t>曹家圪垛村</t>
  </si>
  <si>
    <t>杨家沟村</t>
  </si>
  <si>
    <t>张家圪台村</t>
  </si>
  <si>
    <t>南沟村</t>
  </si>
  <si>
    <t>惠家坪村</t>
  </si>
  <si>
    <t>苗吾村</t>
  </si>
  <si>
    <t>庄上镇</t>
  </si>
  <si>
    <t>庄上</t>
  </si>
  <si>
    <t>庄上村</t>
  </si>
  <si>
    <t>拓宽庙湾-解家峪工程里程5.57km，四级公路标准，路基宽4.5/6.5m，路面宽4.5/5.5m，采用沥青混凝土和水泥混凝土</t>
  </si>
  <si>
    <t>全长3.773km,路基处理、硬化路面、砌筑排水沟等</t>
  </si>
  <si>
    <t>全长2.217km,路面宽4.5m，路基处理、硬化路面、砌筑排水沟等</t>
  </si>
  <si>
    <t>拆迁需损坏坡耕地8.6亩，枣树840株，厕所8处</t>
  </si>
  <si>
    <t>工程路线全长2.982公里，且采用水泥混凝土路面,路基宽度5m，路面宽度4.5m</t>
  </si>
  <si>
    <t>修建水源井、水源井管理房，提水管道1100米、100立方米蓄水池、输水管道15043米、阀井22座</t>
  </si>
  <si>
    <t>薛村镇</t>
  </si>
  <si>
    <t>薛村</t>
  </si>
  <si>
    <t>郝家津村</t>
  </si>
  <si>
    <t>修建水塔，水源地建设，输水管道，建成可解决该村848贫困人口吃水问题</t>
  </si>
  <si>
    <t>大凤山村</t>
  </si>
  <si>
    <t>修建水塔，水源地建设，输水管道，建成可解决该村531贫困人口吃水问题</t>
  </si>
  <si>
    <t>斜则村</t>
  </si>
  <si>
    <t>修建水塔，水源地建设，输水管道，建成可解决该村416贫困人口吃水问题</t>
  </si>
  <si>
    <t>2017-11-31</t>
  </si>
  <si>
    <t>焉头村</t>
  </si>
  <si>
    <t>修建水塔，水源地建设，输水管道，建成可解决该村701贫困人口吃水问题</t>
  </si>
  <si>
    <t>军渡村</t>
  </si>
  <si>
    <t>南梁自然村水毁修复（2.335km）</t>
  </si>
  <si>
    <t>郭家山村水毁修复(2.1km)</t>
  </si>
  <si>
    <t>薛村镇焉头村水毁修复(5.7km)</t>
  </si>
  <si>
    <t>任家塔水毁修复(2.4km)</t>
  </si>
  <si>
    <t>高家庄水毁修复(2.24km)</t>
  </si>
  <si>
    <t>大凤山水毁修复(3km)</t>
  </si>
  <si>
    <t>金家庄</t>
  </si>
  <si>
    <t>王家岺村</t>
  </si>
  <si>
    <t>水井1口、100立方米水塔一座、上水管、输水管、检查井、机房</t>
  </si>
  <si>
    <t>南辛安村</t>
  </si>
  <si>
    <t>水井5口、水塔5个、机房5个、维修9个水井</t>
  </si>
  <si>
    <t>明家焉村</t>
  </si>
  <si>
    <t>1个水源点、水塔、机房、上水管、输水管、检查井</t>
  </si>
  <si>
    <t>黑苏线--明家焉路基工程，道路拓宽</t>
  </si>
  <si>
    <t>S248--南辛安加宽路，硬化路面</t>
  </si>
  <si>
    <t>金家庄村</t>
  </si>
  <si>
    <t>黑苏线--库道沟硬化1.2公里，排水沟、土公建设</t>
  </si>
  <si>
    <t>李家洼村200立方米蓄水池1座，李家洼村集雨水池维修和蒿垣则蓄水池维修</t>
  </si>
  <si>
    <t>双赵线--曹家山1公里安全防护工程</t>
  </si>
  <si>
    <t>张家庄村</t>
  </si>
  <si>
    <t>张成线-王家寨村通硬化路项目</t>
  </si>
  <si>
    <t>单柱式标志牌14处，道口标柱8根，C25片石混凝土连续护墩1300m</t>
  </si>
  <si>
    <t>单柱式标志牌64处，C25片石混凝土连续护墩1836m，C25混凝土防撞护栏511m，路测单面二波形护栏518m</t>
  </si>
  <si>
    <t>路段全长3.935公里，挖土方3080m³，填方5761m³，排水工程砌石圬工961m³，路面工程砂砾垫层13840㎡，水泥混凝土面层18540㎡，安全设施3.949km</t>
  </si>
  <si>
    <t>路线4.954km，路基土方31099m³，C30水泥混凝土面板（18cm）23848.78㎡，砂砾垫层（15cm）5668.41㎡，砂砾垫层（18cm）4052.01㎡，培土路肩844.58m³，排水工程（浆砌片石）1080.19m³，标志24块，涵洞6道，平面交叉18处</t>
  </si>
  <si>
    <t>路线全长5.10km，路基宽4.5m，路面宽4m，涵洞6道，路面铺设沥青混凝土</t>
  </si>
  <si>
    <t>隐患里程0.978km,波形护栏804m,防撞墙174m,标志牌22块</t>
  </si>
  <si>
    <t>柳家坡村</t>
  </si>
  <si>
    <t>隐患里程1.42km,波形护栏1120m,防撞墙300m,标志牌12块</t>
  </si>
  <si>
    <t>穆家坡村</t>
  </si>
  <si>
    <t>隐患里程1.122km,波形护栏928m,防撞墙194m,标志牌18块</t>
  </si>
  <si>
    <t>G307-吴家垣防护栏工程</t>
  </si>
  <si>
    <t>高家焉村</t>
  </si>
  <si>
    <t>党家沟至高家焉建制村硬化路畅返不畅建设</t>
  </si>
  <si>
    <t>刘家洼村</t>
  </si>
  <si>
    <t>刘家洼至王家塔道路1300米护栏，薛苇线至阴塔道路500米护栏</t>
  </si>
  <si>
    <t>南寺沟村</t>
  </si>
  <si>
    <t>为南寺沟村改建了一座长10米，宽6米，高0.6米的危桥</t>
  </si>
  <si>
    <t>沿黄路63，黑苏线安保工程</t>
  </si>
  <si>
    <t>造地打坝</t>
  </si>
  <si>
    <t>造地、造坝</t>
  </si>
  <si>
    <t>新建淤地坝1座、窄条变宽条160亩，连接线路硬化1200m</t>
  </si>
  <si>
    <t>焉芦-双卜咀道路建设</t>
  </si>
  <si>
    <t>杜家庄村</t>
  </si>
  <si>
    <t>道路建设</t>
  </si>
  <si>
    <t>畅返补偿</t>
  </si>
  <si>
    <t>窄路基路面拓宽改造</t>
  </si>
  <si>
    <t>解家峪村</t>
  </si>
  <si>
    <t>北辛安村</t>
  </si>
  <si>
    <t>村卫生室建设</t>
  </si>
  <si>
    <t>改建卫生室等零星工程</t>
  </si>
  <si>
    <t>卫生局</t>
  </si>
  <si>
    <t>新建卫生所3间改建一间共100平方米</t>
  </si>
  <si>
    <t>新建卫生所4间100平方米</t>
  </si>
  <si>
    <t>庄上南社村1公里3.5米宽道路建设</t>
  </si>
  <si>
    <t>未开工</t>
  </si>
  <si>
    <t>2019年新增</t>
  </si>
  <si>
    <t>修建村级卫生室不低于98平米，四室分开，完善村级卫生基础设施。</t>
  </si>
  <si>
    <t>2018年欠款</t>
  </si>
  <si>
    <t>下岔沟村</t>
  </si>
  <si>
    <t>解决村内道路的排下水问题</t>
  </si>
  <si>
    <t>新建田间路10公里</t>
  </si>
  <si>
    <t>打坝造地100亩</t>
  </si>
  <si>
    <t>张家圪台集贸市场建设</t>
  </si>
  <si>
    <t>圪台村桥16米座硬化路2.13公里</t>
  </si>
  <si>
    <t>杜家庄造地5座打坝</t>
  </si>
  <si>
    <t>柳家沟村</t>
  </si>
  <si>
    <t>新建田间路8公里</t>
  </si>
  <si>
    <t>高家焉至杨家坡靳家山村通道路5公里</t>
  </si>
  <si>
    <t>厚积坡村</t>
  </si>
  <si>
    <t>100立方水塔2个6000米输水管路等总投资75万</t>
  </si>
  <si>
    <t>宋家垣村</t>
  </si>
  <si>
    <t>三杜线-刘坪6公里畅返不畅工程改造</t>
  </si>
  <si>
    <t>刘坪-东山4.3公里道路工程</t>
  </si>
  <si>
    <t>村内道路硬化1.6公里</t>
  </si>
  <si>
    <t>涉及宋家垣、李家垣、白家垣、杨家塔等村2800人饮水安全工程</t>
  </si>
  <si>
    <t>贾家垣乡</t>
  </si>
  <si>
    <t>贾家垣</t>
  </si>
  <si>
    <t>曹家沟村</t>
  </si>
  <si>
    <t>村内道路沙砾地质，造成群众安全隐患，挖方，挡墙，护坡，解决3个村，1324人的出行安全问题（贫苦12户44人）。</t>
  </si>
  <si>
    <t>水利局2018年饮水安全项目前期费及材料费</t>
  </si>
  <si>
    <t>修建村田间路3公里及毛石挡墙1000多平方</t>
  </si>
  <si>
    <t>白家焉村</t>
  </si>
  <si>
    <t>孟门镇白家也进村道路全长719.272m,由于该路段受地形局限，纵坡较大，故在原路基础上进行拓宽改造。通过技术人员实地测量，设计路基宽度5.5m,路面宽度为4.5m,路肩2*0.5m。路面结构为15cm砂砾垫层+18cm水泥混凝土面层。</t>
  </si>
  <si>
    <t>王家岭-罗家坡桥及道路硬化工程，全长5公里4.5米宽</t>
  </si>
  <si>
    <t>南阳山-东山4公里道路硬化工程</t>
  </si>
  <si>
    <t>宋家垣-杨家塔道路硬化2公里</t>
  </si>
  <si>
    <t>河道治理</t>
  </si>
  <si>
    <t>琵琶村</t>
  </si>
  <si>
    <t>修建河道档排210米</t>
  </si>
  <si>
    <t>田间道路1.6公里</t>
  </si>
  <si>
    <t>石西村</t>
  </si>
  <si>
    <t>贺水自来水厂道路硬化1.1公里</t>
  </si>
  <si>
    <t>东河底村道路硬化1.2公里</t>
  </si>
  <si>
    <t>人居环境改善</t>
  </si>
  <si>
    <t>后河底村</t>
  </si>
  <si>
    <t>马家梁村</t>
  </si>
  <si>
    <t>公路防护工程1公里</t>
  </si>
  <si>
    <t>田间道路0.6公里</t>
  </si>
  <si>
    <t>前山自然村尾欠40万元，沟梁尾欠21万元</t>
  </si>
  <si>
    <t>生态扶贫</t>
  </si>
  <si>
    <t>李家垣村</t>
  </si>
  <si>
    <t>村庄道路绿化及环境整治15公里</t>
  </si>
  <si>
    <t>林业局</t>
  </si>
  <si>
    <t>淤地坝1座</t>
  </si>
  <si>
    <t>薛家垣村</t>
  </si>
  <si>
    <t>村庄道路绿化及道路维修6公里</t>
  </si>
  <si>
    <t>南坡村</t>
  </si>
  <si>
    <t>村庄道路绿化及道路维修3公里</t>
  </si>
  <si>
    <t>薛王山村</t>
  </si>
  <si>
    <t>村庄道路绿化及道路维修10公里</t>
  </si>
  <si>
    <t>田间路硬化4公里</t>
  </si>
  <si>
    <t>王家山村</t>
  </si>
  <si>
    <t>地里洼村内道路2.8公里硬化</t>
  </si>
  <si>
    <t>穆村镇</t>
  </si>
  <si>
    <t>穆村</t>
  </si>
  <si>
    <t>沙曲村</t>
  </si>
  <si>
    <t>修建村级卫生室不低于90平米，四室分开，完善村级卫生基础设施。</t>
  </si>
  <si>
    <t>坪头村</t>
  </si>
  <si>
    <t>修建村级卫生室不低于91平米，四室分开，完善村级卫生基础设施。</t>
  </si>
  <si>
    <t>修建村级卫生室不低于92平米，四室分开，完善村级卫生基础设施。</t>
  </si>
  <si>
    <t>赵家庄村</t>
  </si>
  <si>
    <t>修建村级卫生室不低于93平米，四室分开，完善村级卫生基础设施。</t>
  </si>
  <si>
    <t>下嵋芝村</t>
  </si>
  <si>
    <t>修建村级卫生室不低于94平米，四室分开，完善村级卫生基础设施。</t>
  </si>
  <si>
    <t>曹家崖底村</t>
  </si>
  <si>
    <t>修建村级卫生室不低于95平米，四室分开，完善村级卫生基础设施。</t>
  </si>
  <si>
    <t>聚财塔村</t>
  </si>
  <si>
    <t>修建村级卫生室不低于96平米，四室分开，完善村级卫生基础设施。</t>
  </si>
  <si>
    <t>杨家峪村</t>
  </si>
  <si>
    <t>修建村级卫生室不低于97平米，四室分开，完善村级卫生基础设施。</t>
  </si>
  <si>
    <t>留誉村</t>
  </si>
  <si>
    <t xml:space="preserve">  杜家庄村</t>
  </si>
  <si>
    <t>修建村级卫生室不低于99平米，四室分开，完善村级卫生基础设施。</t>
  </si>
  <si>
    <t>李家湾乡</t>
  </si>
  <si>
    <t>李家湾</t>
  </si>
  <si>
    <t>韩家坡村</t>
  </si>
  <si>
    <t>修建村级卫生室不低于100平米，四室分开，完善村级卫生基础设施。</t>
  </si>
  <si>
    <t>冯家垣村</t>
  </si>
  <si>
    <t>修建村级卫生室不低于101平米，四室分开，完善村级卫生基础设施。</t>
  </si>
  <si>
    <t>南洼村</t>
  </si>
  <si>
    <t>修建村级卫生室不低于102平米，四室分开，完善村级卫生基础设施。</t>
  </si>
  <si>
    <t>后南坡村</t>
  </si>
  <si>
    <t>修建村级卫生室不低于103平米，四室分开，完善村级卫生基础设施。</t>
  </si>
  <si>
    <t>修建村级卫生室不低于104平米，四室分开，完善村级卫生基础设施。</t>
  </si>
  <si>
    <t>呼家垣村</t>
  </si>
  <si>
    <t>修建村级卫生室不低于105平米，四室分开，完善村级卫生基础设施。</t>
  </si>
  <si>
    <t>刘家垣村</t>
  </si>
  <si>
    <t>修建村级卫生室不低于106平米，四室分开，完善村级卫生基础设施。</t>
  </si>
  <si>
    <t>宋家沟村</t>
  </si>
  <si>
    <t>修建村级卫生室不低于107平米，四室分开，完善村级卫生基础设施。</t>
  </si>
  <si>
    <t>王家洼村</t>
  </si>
  <si>
    <t>修建村级卫生室不低于108平米，四室分开，完善村级卫生基础设施。</t>
  </si>
  <si>
    <t>雅岔村</t>
  </si>
  <si>
    <t>修建村级卫生室不低于109平米，四室分开，完善村级卫生基础设施。</t>
  </si>
  <si>
    <t>李家焉村</t>
  </si>
  <si>
    <t>修建村级卫生室不低于110平米，四室分开，完善村级卫生基础设施。</t>
  </si>
  <si>
    <t>2019年按6000万元计算，放大8倍，本年测算注入风险补偿金750万元</t>
  </si>
  <si>
    <t>参照2018年贴息资金总量，按1500户，每户年贴息2500元测算</t>
  </si>
  <si>
    <t>社会保障扶贫</t>
  </si>
  <si>
    <t>各类技能培训</t>
  </si>
  <si>
    <t>计划培训创业致富带头人120人次，每人天350元，40天测算需168万元</t>
  </si>
  <si>
    <t>教科文卫扶贫</t>
  </si>
  <si>
    <t>贫困大学生补助</t>
  </si>
  <si>
    <t>建档立卡贫困大学生救助，参照上年自主规模和金额，本年测算100人*5000元=500000元</t>
  </si>
  <si>
    <t>中、高职业受教育救助</t>
  </si>
  <si>
    <t>雨露计划中高职业院校补助120人</t>
  </si>
  <si>
    <t>靳家山村</t>
  </si>
  <si>
    <t>靳家山-高家焉段水毁道路修复，土方35000m³，硬化等</t>
  </si>
  <si>
    <t>李家湾村</t>
  </si>
  <si>
    <t>圪垛客运站周边-李家湾村、王家会村旧307国道全长7公里14000平米</t>
  </si>
  <si>
    <t>龙花垣村</t>
  </si>
  <si>
    <t>通道、坡面及可视绿化</t>
  </si>
  <si>
    <t>王家塔村</t>
  </si>
  <si>
    <t>道路绿化</t>
  </si>
  <si>
    <t>淤地坝及造地120亩</t>
  </si>
  <si>
    <t>道路建设刘家山村-卧龙咀1.9公里</t>
  </si>
  <si>
    <t>修建河堤，浆石砌筑72米长，高9.2米，水泥硬化700平米</t>
  </si>
  <si>
    <t>村庄绿化</t>
  </si>
  <si>
    <t>高村村庄绿化工程</t>
  </si>
  <si>
    <t>坪上村</t>
  </si>
  <si>
    <t>道路塌方处理工程，基础开挖12米，款3.5米，高1.5米钢筋混凝土涵管</t>
  </si>
  <si>
    <t>下堡村村内环境整治，挡墙、挖方，回填方</t>
  </si>
  <si>
    <t>村内环境整治，挡墙、挖方，回填方</t>
  </si>
  <si>
    <t>贺家坡村</t>
  </si>
  <si>
    <t>加宽3.5米，硬化1000米</t>
  </si>
  <si>
    <t>老年活动中心1300平米</t>
  </si>
  <si>
    <t>民政局</t>
  </si>
  <si>
    <t>淤地坝及造地110亩</t>
  </si>
  <si>
    <t>苇元沟村</t>
  </si>
  <si>
    <t>修建淤地坝一座</t>
  </si>
  <si>
    <t>造地80亩</t>
  </si>
  <si>
    <t>扶持农村小型加工业</t>
  </si>
  <si>
    <t>补助修建粉条、土豆加工厂</t>
  </si>
  <si>
    <t>碾则山村</t>
  </si>
  <si>
    <t>补助面粉加工实施设备</t>
  </si>
  <si>
    <t>水毁道路修缮，水道530米，挖方、填方、浆石砌筑放</t>
  </si>
  <si>
    <t>原渠道使用</t>
  </si>
  <si>
    <t>淤地坝1座，造地158亩，浆砌石900立方</t>
  </si>
  <si>
    <t>发改局</t>
  </si>
  <si>
    <t>任家山村</t>
  </si>
  <si>
    <t>浆砌石1000立方等</t>
  </si>
  <si>
    <t>刘家山村</t>
  </si>
  <si>
    <t>400米水毁道路修复</t>
  </si>
  <si>
    <t>佐主村</t>
  </si>
  <si>
    <t>600米水毁道路修复</t>
  </si>
  <si>
    <t>附件2</t>
  </si>
  <si>
    <t>柳林县2019年统筹整合涉农资金
实施方案部门汇总</t>
  </si>
  <si>
    <t>项目</t>
  </si>
  <si>
    <t>金额</t>
  </si>
  <si>
    <t>项目个数</t>
  </si>
  <si>
    <t>涉及贫困人口数</t>
  </si>
  <si>
    <t>一、部门</t>
  </si>
  <si>
    <t>二、乡镇</t>
  </si>
  <si>
    <t>附件3</t>
  </si>
  <si>
    <t>柳林县2019年统筹整合涉农资金
实施方案类别汇总</t>
  </si>
  <si>
    <t>项目大类</t>
  </si>
  <si>
    <t>小类</t>
  </si>
  <si>
    <t>一、农村基础实施扶贫</t>
  </si>
  <si>
    <t>二、生态扶贫</t>
  </si>
  <si>
    <t>三、产业扶贫</t>
  </si>
  <si>
    <t>四、农村旅游扶贫</t>
  </si>
  <si>
    <t>旅游基础条件改善</t>
  </si>
  <si>
    <t>五、教科文卫扶贫</t>
  </si>
  <si>
    <t>六、社会保障扶贫</t>
  </si>
  <si>
    <t>七、撬动社会力量扶贫</t>
  </si>
  <si>
    <t>附件4</t>
  </si>
  <si>
    <t>柳林县2019年统筹整合财政涉农资金来源表</t>
  </si>
  <si>
    <t>单位：万元</t>
  </si>
  <si>
    <t>项     目</t>
  </si>
  <si>
    <t>2018年</t>
  </si>
  <si>
    <t>2019年
（按上年整合规模增长10%）</t>
  </si>
  <si>
    <t>一、省级专项转移支付资金</t>
  </si>
  <si>
    <t xml:space="preserve">   1、省级预下达专项转移支付资金</t>
  </si>
  <si>
    <t xml:space="preserve">   2、待下达或后续实际到位省级专项转移支付资金</t>
  </si>
  <si>
    <t>二、市级专项转移支付资金</t>
  </si>
  <si>
    <t xml:space="preserve">   1、市级预下达专项转移支付资金</t>
  </si>
  <si>
    <t xml:space="preserve">   2、待下达或后续实际到位市级专项转移支付资金</t>
  </si>
  <si>
    <t>三、县本级扶贫整合专项资金</t>
  </si>
  <si>
    <t xml:space="preserve">   1、年初预算扶贫切块资金</t>
  </si>
  <si>
    <t xml:space="preserve">   2、盘活存量农业专项资金</t>
  </si>
  <si>
    <t xml:space="preserve">   3、其他资金</t>
  </si>
  <si>
    <t>附件5</t>
  </si>
  <si>
    <t>柳林县2019年统筹整合财政涉农资金预下达明细表</t>
  </si>
  <si>
    <t>项        目</t>
  </si>
  <si>
    <t>备注</t>
  </si>
  <si>
    <t>1.扶贫办</t>
  </si>
  <si>
    <t>晋财农【2018年】164号</t>
  </si>
  <si>
    <t>2.林业局</t>
  </si>
  <si>
    <t>晋财农【2018年】165-3号</t>
  </si>
  <si>
    <t>晋财农【2018年】165-5号</t>
  </si>
  <si>
    <t>3.农机局</t>
  </si>
  <si>
    <t>晋财农【2018年】167-1号</t>
  </si>
  <si>
    <t>晋财农【2018年】167-2号</t>
  </si>
  <si>
    <t>吕财农【2018年】167-3号</t>
  </si>
  <si>
    <t>4.发改局</t>
  </si>
  <si>
    <t>吕财建【2018年】279号</t>
  </si>
</sst>
</file>

<file path=xl/styles.xml><?xml version="1.0" encoding="utf-8"?>
<styleSheet xmlns="http://schemas.openxmlformats.org/spreadsheetml/2006/main">
  <numFmts count="7">
    <numFmt numFmtId="176" formatCode="yyyy/m/d;@"/>
    <numFmt numFmtId="177" formatCode="0_);[Red]\(0\)"/>
    <numFmt numFmtId="178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黑体"/>
      <charset val="134"/>
    </font>
    <font>
      <sz val="9"/>
      <name val="仿宋_GB2312"/>
      <charset val="134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7" borderId="9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176" fontId="11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/>
    <xf numFmtId="176" fontId="11" fillId="0" borderId="1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4" fontId="11" fillId="2" borderId="1" xfId="5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2"/>
  <sheetViews>
    <sheetView workbookViewId="0">
      <selection activeCell="W8" sqref="W8"/>
    </sheetView>
  </sheetViews>
  <sheetFormatPr defaultColWidth="9" defaultRowHeight="13.5"/>
  <cols>
    <col min="1" max="1" width="3.75" style="34" customWidth="1"/>
    <col min="2" max="2" width="13" customWidth="1"/>
    <col min="3" max="3" width="21.875" customWidth="1"/>
    <col min="4" max="4" width="7" style="35" customWidth="1"/>
    <col min="5" max="6" width="9" style="35" hidden="1" customWidth="1"/>
    <col min="7" max="7" width="6.5" style="35" customWidth="1"/>
    <col min="8" max="8" width="7.5" style="35" customWidth="1"/>
    <col min="9" max="9" width="20.5416666666667" customWidth="1"/>
    <col min="10" max="10" width="8.25" style="35" customWidth="1"/>
    <col min="11" max="11" width="7.5" style="35" customWidth="1"/>
    <col min="12" max="12" width="7.625" style="35" customWidth="1"/>
    <col min="13" max="13" width="7.75" style="35" customWidth="1"/>
    <col min="14" max="14" width="7.5" style="35" customWidth="1"/>
    <col min="15" max="15" width="7.625" style="35" customWidth="1"/>
    <col min="16" max="16" width="5" style="35" customWidth="1"/>
    <col min="17" max="17" width="5.375" style="35" customWidth="1"/>
    <col min="18" max="18" width="9.125" style="36" customWidth="1"/>
    <col min="19" max="19" width="9.5" style="36" customWidth="1"/>
    <col min="20" max="20" width="20.5" customWidth="1"/>
    <col min="21" max="21" width="9" hidden="1" customWidth="1"/>
  </cols>
  <sheetData>
    <row r="1" ht="23" customHeight="1" spans="1:2">
      <c r="A1" s="37" t="s">
        <v>0</v>
      </c>
      <c r="B1" s="38"/>
    </row>
    <row r="2" ht="29" customHeight="1" spans="1:20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1.75" customHeight="1" spans="20:20">
      <c r="T3" s="3" t="s">
        <v>2</v>
      </c>
    </row>
    <row r="4" ht="24.75" customHeight="1" spans="1:20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/>
      <c r="G4" s="41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41" t="s">
        <v>13</v>
      </c>
      <c r="M4" s="41" t="s">
        <v>14</v>
      </c>
      <c r="N4" s="41" t="s">
        <v>15</v>
      </c>
      <c r="O4" s="41" t="s">
        <v>16</v>
      </c>
      <c r="P4" s="41" t="s">
        <v>17</v>
      </c>
      <c r="Q4" s="41" t="s">
        <v>18</v>
      </c>
      <c r="R4" s="50" t="s">
        <v>19</v>
      </c>
      <c r="S4" s="51"/>
      <c r="T4" s="41" t="s">
        <v>20</v>
      </c>
    </row>
    <row r="5" ht="21.75" customHeight="1" spans="1:20">
      <c r="A5" s="42"/>
      <c r="B5" s="42"/>
      <c r="C5" s="42"/>
      <c r="D5" s="42"/>
      <c r="E5" s="42"/>
      <c r="F5" s="42"/>
      <c r="G5" s="42"/>
      <c r="H5" s="42"/>
      <c r="I5" s="42"/>
      <c r="J5" s="42"/>
      <c r="K5" s="42">
        <v>0</v>
      </c>
      <c r="L5" s="42"/>
      <c r="M5" s="42"/>
      <c r="N5" s="42"/>
      <c r="O5" s="42" t="s">
        <v>21</v>
      </c>
      <c r="P5" s="42"/>
      <c r="Q5" s="42"/>
      <c r="R5" s="47" t="s">
        <v>22</v>
      </c>
      <c r="S5" s="47" t="s">
        <v>23</v>
      </c>
      <c r="T5" s="42"/>
    </row>
    <row r="6" ht="37.5" customHeight="1" spans="1:21">
      <c r="A6" s="43"/>
      <c r="B6" s="44" t="s">
        <v>24</v>
      </c>
      <c r="C6" s="44"/>
      <c r="D6" s="44"/>
      <c r="E6" s="44"/>
      <c r="F6" s="44"/>
      <c r="G6" s="44"/>
      <c r="H6" s="44"/>
      <c r="I6" s="44"/>
      <c r="J6" s="44">
        <f>SUM(J7:J289)</f>
        <v>155603080</v>
      </c>
      <c r="K6" s="44">
        <f>SUM(K7:K289)</f>
        <v>16549280</v>
      </c>
      <c r="L6" s="47"/>
      <c r="M6" s="44"/>
      <c r="N6" s="44"/>
      <c r="O6" s="44"/>
      <c r="P6" s="44">
        <f>SUM(P7:P289)</f>
        <v>148</v>
      </c>
      <c r="Q6" s="44">
        <f>SUM(Q7:Q289)</f>
        <v>82734</v>
      </c>
      <c r="R6" s="52"/>
      <c r="S6" s="52"/>
      <c r="T6" s="53"/>
      <c r="U6">
        <f>COUNTIF($F$7:$F$291,"2017年欠款")</f>
        <v>89</v>
      </c>
    </row>
    <row r="7" ht="37.5" customHeight="1" spans="1:21">
      <c r="A7" s="45">
        <v>1</v>
      </c>
      <c r="B7" s="46" t="s">
        <v>25</v>
      </c>
      <c r="C7" s="46" t="s">
        <v>26</v>
      </c>
      <c r="D7" s="44" t="s">
        <v>27</v>
      </c>
      <c r="E7" s="44" t="s">
        <v>28</v>
      </c>
      <c r="F7" s="44" t="s">
        <v>29</v>
      </c>
      <c r="G7" s="44" t="s">
        <v>27</v>
      </c>
      <c r="H7" s="44" t="s">
        <v>30</v>
      </c>
      <c r="I7" s="48" t="s">
        <v>31</v>
      </c>
      <c r="J7" s="45">
        <v>399450</v>
      </c>
      <c r="K7" s="45">
        <v>399450</v>
      </c>
      <c r="L7" s="45" t="s">
        <v>32</v>
      </c>
      <c r="M7" s="49"/>
      <c r="N7" s="45" t="s">
        <v>33</v>
      </c>
      <c r="O7" s="45" t="str">
        <f>D7</f>
        <v>成家庄</v>
      </c>
      <c r="P7" s="45">
        <v>1</v>
      </c>
      <c r="Q7" s="45">
        <v>181</v>
      </c>
      <c r="R7" s="54">
        <v>42957</v>
      </c>
      <c r="S7" s="54">
        <v>43054</v>
      </c>
      <c r="T7" s="48" t="s">
        <v>31</v>
      </c>
      <c r="U7">
        <f>COUNTIF($F$7:$F$291,"2018年欠款")</f>
        <v>22</v>
      </c>
    </row>
    <row r="8" ht="37.5" customHeight="1" spans="1:21">
      <c r="A8" s="45">
        <v>2</v>
      </c>
      <c r="B8" s="46" t="s">
        <v>25</v>
      </c>
      <c r="C8" s="46" t="s">
        <v>34</v>
      </c>
      <c r="D8" s="44" t="s">
        <v>27</v>
      </c>
      <c r="E8" s="44" t="s">
        <v>28</v>
      </c>
      <c r="F8" s="44" t="s">
        <v>29</v>
      </c>
      <c r="G8" s="44" t="s">
        <v>27</v>
      </c>
      <c r="H8" s="44" t="s">
        <v>35</v>
      </c>
      <c r="I8" s="48" t="s">
        <v>36</v>
      </c>
      <c r="J8" s="45">
        <v>120000</v>
      </c>
      <c r="K8" s="45">
        <v>120000</v>
      </c>
      <c r="L8" s="45" t="s">
        <v>32</v>
      </c>
      <c r="M8" s="49"/>
      <c r="N8" s="45" t="s">
        <v>37</v>
      </c>
      <c r="O8" s="45" t="str">
        <f t="shared" ref="O8:O64" si="0">D8</f>
        <v>成家庄</v>
      </c>
      <c r="P8" s="45">
        <v>1</v>
      </c>
      <c r="Q8" s="45">
        <v>460</v>
      </c>
      <c r="R8" s="55">
        <v>42887</v>
      </c>
      <c r="S8" s="55">
        <v>43099</v>
      </c>
      <c r="T8" s="48" t="s">
        <v>36</v>
      </c>
      <c r="U8">
        <f>COUNTIF($F$7:$F$291,"已拨付")</f>
        <v>35</v>
      </c>
    </row>
    <row r="9" ht="37.5" customHeight="1" spans="1:21">
      <c r="A9" s="45">
        <v>3</v>
      </c>
      <c r="B9" s="46" t="s">
        <v>25</v>
      </c>
      <c r="C9" s="46" t="s">
        <v>26</v>
      </c>
      <c r="D9" s="44" t="s">
        <v>38</v>
      </c>
      <c r="E9" s="44" t="s">
        <v>28</v>
      </c>
      <c r="F9" s="44" t="s">
        <v>29</v>
      </c>
      <c r="G9" s="44" t="s">
        <v>39</v>
      </c>
      <c r="H9" s="44" t="s">
        <v>40</v>
      </c>
      <c r="I9" s="48" t="s">
        <v>41</v>
      </c>
      <c r="J9" s="45">
        <v>250000</v>
      </c>
      <c r="K9" s="45">
        <v>250000</v>
      </c>
      <c r="L9" s="45" t="s">
        <v>32</v>
      </c>
      <c r="M9" s="49"/>
      <c r="N9" s="45" t="s">
        <v>33</v>
      </c>
      <c r="O9" s="45" t="str">
        <f t="shared" si="0"/>
        <v>陈家湾乡</v>
      </c>
      <c r="P9" s="45">
        <v>1</v>
      </c>
      <c r="Q9" s="45">
        <v>547</v>
      </c>
      <c r="R9" s="55">
        <v>42887</v>
      </c>
      <c r="S9" s="55">
        <v>43099</v>
      </c>
      <c r="T9" s="48" t="s">
        <v>41</v>
      </c>
      <c r="U9">
        <f>COUNTIF($F$7:$F$291,"2019年新增")</f>
        <v>59</v>
      </c>
    </row>
    <row r="10" ht="37.5" customHeight="1" spans="1:20">
      <c r="A10" s="45">
        <v>4</v>
      </c>
      <c r="B10" s="46" t="s">
        <v>25</v>
      </c>
      <c r="C10" s="46" t="s">
        <v>26</v>
      </c>
      <c r="D10" s="44" t="s">
        <v>38</v>
      </c>
      <c r="E10" s="44" t="s">
        <v>28</v>
      </c>
      <c r="F10" s="44" t="s">
        <v>29</v>
      </c>
      <c r="G10" s="44" t="s">
        <v>39</v>
      </c>
      <c r="H10" s="44" t="s">
        <v>42</v>
      </c>
      <c r="I10" s="48" t="s">
        <v>43</v>
      </c>
      <c r="J10" s="45">
        <v>58210</v>
      </c>
      <c r="K10" s="45">
        <v>58210</v>
      </c>
      <c r="L10" s="45" t="s">
        <v>32</v>
      </c>
      <c r="M10" s="49"/>
      <c r="N10" s="45" t="s">
        <v>33</v>
      </c>
      <c r="O10" s="45" t="str">
        <f t="shared" si="0"/>
        <v>陈家湾乡</v>
      </c>
      <c r="P10" s="45">
        <v>1</v>
      </c>
      <c r="Q10" s="45">
        <v>632</v>
      </c>
      <c r="R10" s="55">
        <v>42887</v>
      </c>
      <c r="S10" s="55">
        <v>43099</v>
      </c>
      <c r="T10" s="48" t="s">
        <v>43</v>
      </c>
    </row>
    <row r="11" ht="37.5" customHeight="1" spans="1:20">
      <c r="A11" s="45">
        <v>5</v>
      </c>
      <c r="B11" s="46" t="s">
        <v>25</v>
      </c>
      <c r="C11" s="46" t="s">
        <v>26</v>
      </c>
      <c r="D11" s="44" t="s">
        <v>38</v>
      </c>
      <c r="E11" s="44" t="s">
        <v>28</v>
      </c>
      <c r="F11" s="44" t="s">
        <v>29</v>
      </c>
      <c r="G11" s="44" t="s">
        <v>39</v>
      </c>
      <c r="H11" s="44" t="s">
        <v>44</v>
      </c>
      <c r="I11" s="48" t="s">
        <v>45</v>
      </c>
      <c r="J11" s="45">
        <v>500000</v>
      </c>
      <c r="K11" s="45">
        <v>500000</v>
      </c>
      <c r="L11" s="45" t="s">
        <v>32</v>
      </c>
      <c r="M11" s="49"/>
      <c r="N11" s="45" t="s">
        <v>33</v>
      </c>
      <c r="O11" s="45" t="str">
        <f t="shared" si="0"/>
        <v>陈家湾乡</v>
      </c>
      <c r="P11" s="45">
        <v>1</v>
      </c>
      <c r="Q11" s="45">
        <v>755</v>
      </c>
      <c r="R11" s="56">
        <v>42919</v>
      </c>
      <c r="S11" s="56">
        <v>43174</v>
      </c>
      <c r="T11" s="48" t="s">
        <v>45</v>
      </c>
    </row>
    <row r="12" ht="37.5" customHeight="1" spans="1:20">
      <c r="A12" s="45">
        <v>6</v>
      </c>
      <c r="B12" s="46" t="s">
        <v>25</v>
      </c>
      <c r="C12" s="46" t="s">
        <v>26</v>
      </c>
      <c r="D12" s="44" t="s">
        <v>38</v>
      </c>
      <c r="E12" s="44" t="s">
        <v>28</v>
      </c>
      <c r="F12" s="44" t="s">
        <v>29</v>
      </c>
      <c r="G12" s="44" t="s">
        <v>39</v>
      </c>
      <c r="H12" s="44" t="s">
        <v>46</v>
      </c>
      <c r="I12" s="48" t="s">
        <v>47</v>
      </c>
      <c r="J12" s="45">
        <v>191790</v>
      </c>
      <c r="K12" s="45">
        <v>191790</v>
      </c>
      <c r="L12" s="45" t="s">
        <v>32</v>
      </c>
      <c r="M12" s="49"/>
      <c r="N12" s="45" t="s">
        <v>33</v>
      </c>
      <c r="O12" s="45" t="str">
        <f t="shared" si="0"/>
        <v>陈家湾乡</v>
      </c>
      <c r="P12" s="45">
        <v>1</v>
      </c>
      <c r="Q12" s="45">
        <v>922</v>
      </c>
      <c r="R12" s="56">
        <v>42983</v>
      </c>
      <c r="S12" s="56">
        <v>43074</v>
      </c>
      <c r="T12" s="48" t="s">
        <v>47</v>
      </c>
    </row>
    <row r="13" ht="37.5" customHeight="1" spans="1:20">
      <c r="A13" s="45">
        <v>7</v>
      </c>
      <c r="B13" s="46" t="s">
        <v>25</v>
      </c>
      <c r="C13" s="46" t="s">
        <v>34</v>
      </c>
      <c r="D13" s="44" t="s">
        <v>38</v>
      </c>
      <c r="E13" s="44" t="s">
        <v>28</v>
      </c>
      <c r="F13" s="44" t="s">
        <v>29</v>
      </c>
      <c r="G13" s="44" t="s">
        <v>39</v>
      </c>
      <c r="H13" s="44" t="s">
        <v>42</v>
      </c>
      <c r="I13" s="48" t="s">
        <v>48</v>
      </c>
      <c r="J13" s="45">
        <v>354300</v>
      </c>
      <c r="K13" s="45">
        <v>354300</v>
      </c>
      <c r="L13" s="45" t="s">
        <v>32</v>
      </c>
      <c r="M13" s="49"/>
      <c r="N13" s="45" t="s">
        <v>49</v>
      </c>
      <c r="O13" s="45" t="str">
        <f t="shared" si="0"/>
        <v>陈家湾乡</v>
      </c>
      <c r="P13" s="45">
        <v>1</v>
      </c>
      <c r="Q13" s="45">
        <v>632</v>
      </c>
      <c r="R13" s="54">
        <v>43259</v>
      </c>
      <c r="S13" s="54">
        <v>43465</v>
      </c>
      <c r="T13" s="48" t="s">
        <v>48</v>
      </c>
    </row>
    <row r="14" ht="37.5" customHeight="1" spans="1:20">
      <c r="A14" s="45">
        <v>8</v>
      </c>
      <c r="B14" s="46" t="s">
        <v>25</v>
      </c>
      <c r="C14" s="46" t="s">
        <v>34</v>
      </c>
      <c r="D14" s="44" t="s">
        <v>38</v>
      </c>
      <c r="E14" s="44" t="s">
        <v>28</v>
      </c>
      <c r="F14" s="44" t="s">
        <v>29</v>
      </c>
      <c r="G14" s="44" t="s">
        <v>39</v>
      </c>
      <c r="H14" s="44" t="s">
        <v>40</v>
      </c>
      <c r="I14" s="48" t="s">
        <v>50</v>
      </c>
      <c r="J14" s="45">
        <v>401900</v>
      </c>
      <c r="K14" s="45">
        <v>401900</v>
      </c>
      <c r="L14" s="45" t="s">
        <v>32</v>
      </c>
      <c r="M14" s="49"/>
      <c r="N14" s="45" t="s">
        <v>49</v>
      </c>
      <c r="O14" s="45" t="str">
        <f t="shared" si="0"/>
        <v>陈家湾乡</v>
      </c>
      <c r="P14" s="45">
        <v>1</v>
      </c>
      <c r="Q14" s="45">
        <v>547</v>
      </c>
      <c r="R14" s="54">
        <v>43259</v>
      </c>
      <c r="S14" s="54">
        <v>43465</v>
      </c>
      <c r="T14" s="48" t="s">
        <v>50</v>
      </c>
    </row>
    <row r="15" ht="37.5" customHeight="1" spans="1:20">
      <c r="A15" s="45">
        <v>9</v>
      </c>
      <c r="B15" s="46" t="s">
        <v>25</v>
      </c>
      <c r="C15" s="46" t="s">
        <v>26</v>
      </c>
      <c r="D15" s="44" t="s">
        <v>51</v>
      </c>
      <c r="E15" s="44" t="s">
        <v>28</v>
      </c>
      <c r="F15" s="44" t="s">
        <v>29</v>
      </c>
      <c r="G15" s="44" t="s">
        <v>51</v>
      </c>
      <c r="H15" s="44" t="s">
        <v>52</v>
      </c>
      <c r="I15" s="48" t="s">
        <v>53</v>
      </c>
      <c r="J15" s="45">
        <v>66100</v>
      </c>
      <c r="K15" s="45">
        <v>66100</v>
      </c>
      <c r="L15" s="45" t="s">
        <v>32</v>
      </c>
      <c r="M15" s="49"/>
      <c r="N15" s="45" t="s">
        <v>33</v>
      </c>
      <c r="O15" s="45" t="str">
        <f t="shared" si="0"/>
        <v>三交</v>
      </c>
      <c r="P15" s="45">
        <v>1</v>
      </c>
      <c r="Q15" s="45">
        <v>672</v>
      </c>
      <c r="R15" s="55">
        <v>42887</v>
      </c>
      <c r="S15" s="55">
        <v>43099</v>
      </c>
      <c r="T15" s="48" t="s">
        <v>53</v>
      </c>
    </row>
    <row r="16" ht="37.5" customHeight="1" spans="1:20">
      <c r="A16" s="45">
        <v>10</v>
      </c>
      <c r="B16" s="46" t="s">
        <v>25</v>
      </c>
      <c r="C16" s="46" t="s">
        <v>26</v>
      </c>
      <c r="D16" s="44" t="s">
        <v>51</v>
      </c>
      <c r="E16" s="44" t="s">
        <v>28</v>
      </c>
      <c r="F16" s="44" t="s">
        <v>29</v>
      </c>
      <c r="G16" s="44" t="s">
        <v>51</v>
      </c>
      <c r="H16" s="44" t="s">
        <v>54</v>
      </c>
      <c r="I16" s="48" t="s">
        <v>55</v>
      </c>
      <c r="J16" s="45">
        <v>337840</v>
      </c>
      <c r="K16" s="45">
        <v>337840</v>
      </c>
      <c r="L16" s="45" t="s">
        <v>32</v>
      </c>
      <c r="M16" s="49"/>
      <c r="N16" s="45" t="s">
        <v>33</v>
      </c>
      <c r="O16" s="45" t="str">
        <f t="shared" si="0"/>
        <v>三交</v>
      </c>
      <c r="P16" s="45">
        <v>1</v>
      </c>
      <c r="Q16" s="45">
        <v>624</v>
      </c>
      <c r="R16" s="55">
        <v>42887</v>
      </c>
      <c r="S16" s="55">
        <v>43099</v>
      </c>
      <c r="T16" s="48" t="s">
        <v>55</v>
      </c>
    </row>
    <row r="17" ht="37.5" customHeight="1" spans="1:20">
      <c r="A17" s="45">
        <v>11</v>
      </c>
      <c r="B17" s="46" t="s">
        <v>56</v>
      </c>
      <c r="C17" s="46" t="s">
        <v>57</v>
      </c>
      <c r="D17" s="44" t="s">
        <v>49</v>
      </c>
      <c r="E17" s="44" t="s">
        <v>28</v>
      </c>
      <c r="F17" s="44" t="s">
        <v>29</v>
      </c>
      <c r="G17" s="44"/>
      <c r="H17" s="44"/>
      <c r="I17" s="48" t="s">
        <v>58</v>
      </c>
      <c r="J17" s="45">
        <v>207200</v>
      </c>
      <c r="K17" s="45">
        <v>207200</v>
      </c>
      <c r="L17" s="45" t="s">
        <v>32</v>
      </c>
      <c r="M17" s="49"/>
      <c r="N17" s="45" t="s">
        <v>49</v>
      </c>
      <c r="O17" s="45" t="str">
        <f t="shared" si="0"/>
        <v>扶贫办</v>
      </c>
      <c r="P17" s="45">
        <v>13</v>
      </c>
      <c r="Q17" s="45">
        <v>217</v>
      </c>
      <c r="R17" s="54">
        <v>43539</v>
      </c>
      <c r="S17" s="54">
        <v>43830</v>
      </c>
      <c r="T17" s="48" t="s">
        <v>58</v>
      </c>
    </row>
    <row r="18" ht="48" customHeight="1" spans="1:20">
      <c r="A18" s="45">
        <v>12</v>
      </c>
      <c r="B18" s="46" t="s">
        <v>56</v>
      </c>
      <c r="C18" s="46" t="s">
        <v>59</v>
      </c>
      <c r="D18" s="44" t="s">
        <v>49</v>
      </c>
      <c r="E18" s="44" t="s">
        <v>28</v>
      </c>
      <c r="F18" s="44" t="s">
        <v>29</v>
      </c>
      <c r="G18" s="44"/>
      <c r="H18" s="44"/>
      <c r="I18" s="48" t="s">
        <v>60</v>
      </c>
      <c r="J18" s="45">
        <v>3199400</v>
      </c>
      <c r="K18" s="45">
        <v>3199400</v>
      </c>
      <c r="L18" s="45" t="s">
        <v>32</v>
      </c>
      <c r="M18" s="49"/>
      <c r="N18" s="45" t="s">
        <v>49</v>
      </c>
      <c r="O18" s="45" t="str">
        <f t="shared" si="0"/>
        <v>扶贫办</v>
      </c>
      <c r="P18" s="45"/>
      <c r="Q18" s="45">
        <v>512</v>
      </c>
      <c r="R18" s="54">
        <v>43539</v>
      </c>
      <c r="S18" s="54">
        <v>43830</v>
      </c>
      <c r="T18" s="48" t="s">
        <v>60</v>
      </c>
    </row>
    <row r="19" ht="48" customHeight="1" spans="1:20">
      <c r="A19" s="45">
        <v>13</v>
      </c>
      <c r="B19" s="46" t="s">
        <v>25</v>
      </c>
      <c r="C19" s="46" t="s">
        <v>26</v>
      </c>
      <c r="D19" s="44" t="s">
        <v>61</v>
      </c>
      <c r="E19" s="44" t="s">
        <v>28</v>
      </c>
      <c r="F19" s="44" t="s">
        <v>29</v>
      </c>
      <c r="G19" s="44" t="s">
        <v>61</v>
      </c>
      <c r="H19" s="44" t="s">
        <v>62</v>
      </c>
      <c r="I19" s="48" t="s">
        <v>63</v>
      </c>
      <c r="J19" s="45">
        <v>569900</v>
      </c>
      <c r="K19" s="45">
        <v>569900</v>
      </c>
      <c r="L19" s="45" t="s">
        <v>32</v>
      </c>
      <c r="M19" s="49"/>
      <c r="N19" s="45" t="s">
        <v>33</v>
      </c>
      <c r="O19" s="45" t="str">
        <f t="shared" si="0"/>
        <v>石西</v>
      </c>
      <c r="P19" s="45">
        <v>1</v>
      </c>
      <c r="Q19" s="45">
        <v>775</v>
      </c>
      <c r="R19" s="54">
        <v>42924</v>
      </c>
      <c r="S19" s="54">
        <v>43070</v>
      </c>
      <c r="T19" s="48" t="s">
        <v>63</v>
      </c>
    </row>
    <row r="20" ht="37.5" customHeight="1" spans="1:20">
      <c r="A20" s="45">
        <v>14</v>
      </c>
      <c r="B20" s="46" t="s">
        <v>25</v>
      </c>
      <c r="C20" s="46" t="s">
        <v>26</v>
      </c>
      <c r="D20" s="44" t="s">
        <v>64</v>
      </c>
      <c r="E20" s="44" t="s">
        <v>28</v>
      </c>
      <c r="F20" s="44" t="s">
        <v>29</v>
      </c>
      <c r="G20" s="44" t="s">
        <v>65</v>
      </c>
      <c r="H20" s="44" t="s">
        <v>66</v>
      </c>
      <c r="I20" s="48" t="s">
        <v>67</v>
      </c>
      <c r="J20" s="45">
        <v>170000</v>
      </c>
      <c r="K20" s="45">
        <v>170000</v>
      </c>
      <c r="L20" s="45" t="s">
        <v>32</v>
      </c>
      <c r="M20" s="49"/>
      <c r="N20" s="45" t="s">
        <v>33</v>
      </c>
      <c r="O20" s="45" t="str">
        <f t="shared" si="0"/>
        <v>高家沟乡</v>
      </c>
      <c r="P20" s="45">
        <v>1</v>
      </c>
      <c r="Q20" s="45">
        <v>915</v>
      </c>
      <c r="R20" s="54">
        <v>42979</v>
      </c>
      <c r="S20" s="54">
        <v>43435</v>
      </c>
      <c r="T20" s="48" t="s">
        <v>67</v>
      </c>
    </row>
    <row r="21" ht="37.5" customHeight="1" spans="1:20">
      <c r="A21" s="45">
        <v>15</v>
      </c>
      <c r="B21" s="46" t="s">
        <v>25</v>
      </c>
      <c r="C21" s="46" t="s">
        <v>26</v>
      </c>
      <c r="D21" s="44" t="s">
        <v>64</v>
      </c>
      <c r="E21" s="44" t="s">
        <v>28</v>
      </c>
      <c r="F21" s="44" t="s">
        <v>29</v>
      </c>
      <c r="G21" s="44" t="s">
        <v>65</v>
      </c>
      <c r="H21" s="44" t="s">
        <v>66</v>
      </c>
      <c r="I21" s="48" t="s">
        <v>68</v>
      </c>
      <c r="J21" s="45">
        <v>200000</v>
      </c>
      <c r="K21" s="45">
        <v>200000</v>
      </c>
      <c r="L21" s="45" t="s">
        <v>32</v>
      </c>
      <c r="M21" s="49"/>
      <c r="N21" s="45" t="s">
        <v>33</v>
      </c>
      <c r="O21" s="45" t="str">
        <f t="shared" si="0"/>
        <v>高家沟乡</v>
      </c>
      <c r="P21" s="45">
        <v>1</v>
      </c>
      <c r="Q21" s="45">
        <v>615</v>
      </c>
      <c r="R21" s="54">
        <v>42979</v>
      </c>
      <c r="S21" s="54">
        <v>43435</v>
      </c>
      <c r="T21" s="48" t="s">
        <v>68</v>
      </c>
    </row>
    <row r="22" ht="37.5" customHeight="1" spans="1:20">
      <c r="A22" s="45">
        <v>16</v>
      </c>
      <c r="B22" s="46" t="s">
        <v>25</v>
      </c>
      <c r="C22" s="46" t="s">
        <v>26</v>
      </c>
      <c r="D22" s="44" t="s">
        <v>64</v>
      </c>
      <c r="E22" s="44" t="s">
        <v>28</v>
      </c>
      <c r="F22" s="44" t="s">
        <v>29</v>
      </c>
      <c r="G22" s="44" t="s">
        <v>65</v>
      </c>
      <c r="H22" s="44" t="s">
        <v>69</v>
      </c>
      <c r="I22" s="48" t="s">
        <v>70</v>
      </c>
      <c r="J22" s="45">
        <v>250000</v>
      </c>
      <c r="K22" s="45">
        <v>250000</v>
      </c>
      <c r="L22" s="45" t="s">
        <v>32</v>
      </c>
      <c r="M22" s="49"/>
      <c r="N22" s="45" t="s">
        <v>33</v>
      </c>
      <c r="O22" s="45" t="str">
        <f t="shared" si="0"/>
        <v>高家沟乡</v>
      </c>
      <c r="P22" s="45">
        <v>1</v>
      </c>
      <c r="Q22" s="45">
        <v>670</v>
      </c>
      <c r="R22" s="54">
        <v>42979</v>
      </c>
      <c r="S22" s="54">
        <v>43435</v>
      </c>
      <c r="T22" s="48" t="s">
        <v>70</v>
      </c>
    </row>
    <row r="23" ht="37.5" customHeight="1" spans="1:20">
      <c r="A23" s="45">
        <v>17</v>
      </c>
      <c r="B23" s="46" t="s">
        <v>25</v>
      </c>
      <c r="C23" s="46" t="s">
        <v>26</v>
      </c>
      <c r="D23" s="44" t="s">
        <v>64</v>
      </c>
      <c r="E23" s="44" t="s">
        <v>28</v>
      </c>
      <c r="F23" s="44" t="s">
        <v>29</v>
      </c>
      <c r="G23" s="44" t="s">
        <v>65</v>
      </c>
      <c r="H23" s="44" t="s">
        <v>71</v>
      </c>
      <c r="I23" s="48" t="s">
        <v>72</v>
      </c>
      <c r="J23" s="45">
        <v>180000</v>
      </c>
      <c r="K23" s="45">
        <v>180000</v>
      </c>
      <c r="L23" s="45" t="s">
        <v>32</v>
      </c>
      <c r="M23" s="49"/>
      <c r="N23" s="45" t="s">
        <v>33</v>
      </c>
      <c r="O23" s="45" t="str">
        <f t="shared" si="0"/>
        <v>高家沟乡</v>
      </c>
      <c r="P23" s="45">
        <v>1</v>
      </c>
      <c r="Q23" s="45">
        <v>875</v>
      </c>
      <c r="R23" s="54">
        <v>42979</v>
      </c>
      <c r="S23" s="54">
        <v>43435</v>
      </c>
      <c r="T23" s="48" t="s">
        <v>72</v>
      </c>
    </row>
    <row r="24" ht="37.5" customHeight="1" spans="1:20">
      <c r="A24" s="45">
        <v>18</v>
      </c>
      <c r="B24" s="46" t="s">
        <v>25</v>
      </c>
      <c r="C24" s="46" t="s">
        <v>26</v>
      </c>
      <c r="D24" s="44" t="s">
        <v>73</v>
      </c>
      <c r="E24" s="44" t="s">
        <v>28</v>
      </c>
      <c r="F24" s="44" t="s">
        <v>29</v>
      </c>
      <c r="G24" s="44" t="s">
        <v>73</v>
      </c>
      <c r="H24" s="44" t="s">
        <v>74</v>
      </c>
      <c r="I24" s="48" t="s">
        <v>75</v>
      </c>
      <c r="J24" s="45">
        <v>131770</v>
      </c>
      <c r="K24" s="45">
        <v>131770</v>
      </c>
      <c r="L24" s="45" t="s">
        <v>32</v>
      </c>
      <c r="M24" s="49"/>
      <c r="N24" s="45" t="s">
        <v>33</v>
      </c>
      <c r="O24" s="45" t="str">
        <f t="shared" si="0"/>
        <v>柳林镇</v>
      </c>
      <c r="P24" s="45">
        <v>1</v>
      </c>
      <c r="Q24" s="45">
        <v>239</v>
      </c>
      <c r="R24" s="54">
        <v>43197</v>
      </c>
      <c r="S24" s="54">
        <v>43393</v>
      </c>
      <c r="T24" s="48" t="s">
        <v>75</v>
      </c>
    </row>
    <row r="25" ht="37.5" customHeight="1" spans="1:20">
      <c r="A25" s="45">
        <v>19</v>
      </c>
      <c r="B25" s="46" t="s">
        <v>25</v>
      </c>
      <c r="C25" s="46" t="s">
        <v>34</v>
      </c>
      <c r="D25" s="44" t="s">
        <v>73</v>
      </c>
      <c r="E25" s="44" t="s">
        <v>28</v>
      </c>
      <c r="F25" s="44" t="s">
        <v>29</v>
      </c>
      <c r="G25" s="44" t="s">
        <v>73</v>
      </c>
      <c r="H25" s="44" t="s">
        <v>76</v>
      </c>
      <c r="I25" s="48" t="s">
        <v>77</v>
      </c>
      <c r="J25" s="45">
        <v>65930</v>
      </c>
      <c r="K25" s="45">
        <v>65930</v>
      </c>
      <c r="L25" s="45" t="s">
        <v>32</v>
      </c>
      <c r="M25" s="49"/>
      <c r="N25" s="45" t="s">
        <v>78</v>
      </c>
      <c r="O25" s="45" t="str">
        <f t="shared" si="0"/>
        <v>柳林镇</v>
      </c>
      <c r="P25" s="45">
        <v>1</v>
      </c>
      <c r="Q25" s="45">
        <v>240</v>
      </c>
      <c r="R25" s="54">
        <v>43215</v>
      </c>
      <c r="S25" s="54">
        <v>43322</v>
      </c>
      <c r="T25" s="48" t="s">
        <v>77</v>
      </c>
    </row>
    <row r="26" ht="37.5" customHeight="1" spans="1:20">
      <c r="A26" s="45">
        <v>20</v>
      </c>
      <c r="B26" s="46" t="s">
        <v>25</v>
      </c>
      <c r="C26" s="46" t="s">
        <v>26</v>
      </c>
      <c r="D26" s="44" t="s">
        <v>73</v>
      </c>
      <c r="E26" s="44" t="s">
        <v>28</v>
      </c>
      <c r="F26" s="44" t="s">
        <v>29</v>
      </c>
      <c r="G26" s="44" t="s">
        <v>73</v>
      </c>
      <c r="H26" s="44" t="s">
        <v>76</v>
      </c>
      <c r="I26" s="48" t="s">
        <v>79</v>
      </c>
      <c r="J26" s="45">
        <v>502000</v>
      </c>
      <c r="K26" s="45">
        <v>502000</v>
      </c>
      <c r="L26" s="45" t="s">
        <v>32</v>
      </c>
      <c r="M26" s="49"/>
      <c r="N26" s="45" t="s">
        <v>33</v>
      </c>
      <c r="O26" s="45" t="str">
        <f t="shared" si="0"/>
        <v>柳林镇</v>
      </c>
      <c r="P26" s="45">
        <v>1</v>
      </c>
      <c r="Q26" s="45">
        <v>227</v>
      </c>
      <c r="R26" s="54">
        <v>43226</v>
      </c>
      <c r="S26" s="54">
        <v>43408</v>
      </c>
      <c r="T26" s="48" t="s">
        <v>79</v>
      </c>
    </row>
    <row r="27" ht="37.5" customHeight="1" spans="1:20">
      <c r="A27" s="45">
        <v>21</v>
      </c>
      <c r="B27" s="46" t="s">
        <v>25</v>
      </c>
      <c r="C27" s="46" t="s">
        <v>26</v>
      </c>
      <c r="D27" s="44" t="s">
        <v>73</v>
      </c>
      <c r="E27" s="44" t="s">
        <v>28</v>
      </c>
      <c r="F27" s="44" t="s">
        <v>29</v>
      </c>
      <c r="G27" s="44" t="s">
        <v>73</v>
      </c>
      <c r="H27" s="44" t="s">
        <v>80</v>
      </c>
      <c r="I27" s="48" t="s">
        <v>81</v>
      </c>
      <c r="J27" s="45">
        <v>33490</v>
      </c>
      <c r="K27" s="45">
        <v>33490</v>
      </c>
      <c r="L27" s="45" t="s">
        <v>32</v>
      </c>
      <c r="M27" s="49"/>
      <c r="N27" s="45" t="s">
        <v>33</v>
      </c>
      <c r="O27" s="45" t="str">
        <f t="shared" si="0"/>
        <v>柳林镇</v>
      </c>
      <c r="P27" s="45">
        <v>1</v>
      </c>
      <c r="Q27" s="45">
        <v>923</v>
      </c>
      <c r="R27" s="54">
        <v>43197</v>
      </c>
      <c r="S27" s="54">
        <v>43393</v>
      </c>
      <c r="T27" s="48" t="s">
        <v>81</v>
      </c>
    </row>
    <row r="28" ht="52" customHeight="1" spans="1:20">
      <c r="A28" s="45">
        <v>22</v>
      </c>
      <c r="B28" s="46" t="s">
        <v>25</v>
      </c>
      <c r="C28" s="46" t="s">
        <v>34</v>
      </c>
      <c r="D28" s="44" t="s">
        <v>61</v>
      </c>
      <c r="E28" s="44" t="s">
        <v>28</v>
      </c>
      <c r="F28" s="44" t="s">
        <v>29</v>
      </c>
      <c r="G28" s="44" t="s">
        <v>61</v>
      </c>
      <c r="H28" s="44" t="s">
        <v>82</v>
      </c>
      <c r="I28" s="48" t="s">
        <v>83</v>
      </c>
      <c r="J28" s="45">
        <v>833000</v>
      </c>
      <c r="K28" s="45">
        <v>833000</v>
      </c>
      <c r="L28" s="45" t="s">
        <v>32</v>
      </c>
      <c r="M28" s="49"/>
      <c r="N28" s="45" t="s">
        <v>37</v>
      </c>
      <c r="O28" s="45" t="str">
        <f t="shared" si="0"/>
        <v>石西</v>
      </c>
      <c r="P28" s="45">
        <v>1</v>
      </c>
      <c r="Q28" s="45">
        <v>392</v>
      </c>
      <c r="R28" s="54">
        <v>43008</v>
      </c>
      <c r="S28" s="54">
        <v>43069</v>
      </c>
      <c r="T28" s="48" t="s">
        <v>83</v>
      </c>
    </row>
    <row r="29" ht="45" customHeight="1" spans="1:20">
      <c r="A29" s="45">
        <v>23</v>
      </c>
      <c r="B29" s="46" t="s">
        <v>25</v>
      </c>
      <c r="C29" s="46" t="s">
        <v>34</v>
      </c>
      <c r="D29" s="44" t="s">
        <v>61</v>
      </c>
      <c r="E29" s="44" t="s">
        <v>28</v>
      </c>
      <c r="F29" s="44" t="s">
        <v>29</v>
      </c>
      <c r="G29" s="44" t="s">
        <v>61</v>
      </c>
      <c r="H29" s="44" t="s">
        <v>82</v>
      </c>
      <c r="I29" s="48" t="s">
        <v>84</v>
      </c>
      <c r="J29" s="45">
        <v>185000</v>
      </c>
      <c r="K29" s="45">
        <v>185000</v>
      </c>
      <c r="L29" s="45" t="s">
        <v>32</v>
      </c>
      <c r="M29" s="49"/>
      <c r="N29" s="45" t="s">
        <v>37</v>
      </c>
      <c r="O29" s="45" t="str">
        <f t="shared" si="0"/>
        <v>石西</v>
      </c>
      <c r="P29" s="45">
        <v>1</v>
      </c>
      <c r="Q29" s="45">
        <v>392</v>
      </c>
      <c r="R29" s="54">
        <v>43261</v>
      </c>
      <c r="S29" s="54">
        <v>43416</v>
      </c>
      <c r="T29" s="48" t="s">
        <v>84</v>
      </c>
    </row>
    <row r="30" ht="37.5" customHeight="1" spans="1:20">
      <c r="A30" s="45">
        <v>24</v>
      </c>
      <c r="B30" s="46" t="s">
        <v>25</v>
      </c>
      <c r="C30" s="46" t="s">
        <v>34</v>
      </c>
      <c r="D30" s="44" t="s">
        <v>64</v>
      </c>
      <c r="E30" s="44" t="s">
        <v>85</v>
      </c>
      <c r="F30" s="44" t="s">
        <v>29</v>
      </c>
      <c r="G30" s="44" t="s">
        <v>65</v>
      </c>
      <c r="H30" s="44" t="s">
        <v>66</v>
      </c>
      <c r="I30" s="48" t="s">
        <v>86</v>
      </c>
      <c r="J30" s="45">
        <v>300000</v>
      </c>
      <c r="K30" s="45">
        <v>300000</v>
      </c>
      <c r="L30" s="45" t="s">
        <v>32</v>
      </c>
      <c r="M30" s="49"/>
      <c r="N30" s="45" t="s">
        <v>37</v>
      </c>
      <c r="O30" s="45" t="str">
        <f t="shared" si="0"/>
        <v>高家沟乡</v>
      </c>
      <c r="P30" s="45">
        <v>1</v>
      </c>
      <c r="Q30" s="45">
        <v>915</v>
      </c>
      <c r="R30" s="54">
        <v>42832</v>
      </c>
      <c r="S30" s="54">
        <v>43082</v>
      </c>
      <c r="T30" s="48" t="s">
        <v>86</v>
      </c>
    </row>
    <row r="31" ht="59" customHeight="1" spans="1:20">
      <c r="A31" s="45">
        <v>25</v>
      </c>
      <c r="B31" s="46" t="s">
        <v>25</v>
      </c>
      <c r="C31" s="46" t="s">
        <v>34</v>
      </c>
      <c r="D31" s="44" t="s">
        <v>51</v>
      </c>
      <c r="E31" s="44" t="s">
        <v>28</v>
      </c>
      <c r="F31" s="44" t="s">
        <v>29</v>
      </c>
      <c r="G31" s="44" t="s">
        <v>51</v>
      </c>
      <c r="H31" s="44" t="s">
        <v>54</v>
      </c>
      <c r="I31" s="48" t="s">
        <v>87</v>
      </c>
      <c r="J31" s="45">
        <v>1000000</v>
      </c>
      <c r="K31" s="45">
        <v>1000000</v>
      </c>
      <c r="L31" s="45" t="s">
        <v>32</v>
      </c>
      <c r="M31" s="49"/>
      <c r="N31" s="45" t="s">
        <v>37</v>
      </c>
      <c r="O31" s="45" t="str">
        <f t="shared" si="0"/>
        <v>三交</v>
      </c>
      <c r="P31" s="45">
        <v>1</v>
      </c>
      <c r="Q31" s="45">
        <v>624</v>
      </c>
      <c r="R31" s="54">
        <v>43021</v>
      </c>
      <c r="S31" s="54">
        <v>43344</v>
      </c>
      <c r="T31" s="48" t="s">
        <v>87</v>
      </c>
    </row>
    <row r="32" ht="59" customHeight="1" spans="1:20">
      <c r="A32" s="45">
        <v>26</v>
      </c>
      <c r="B32" s="46" t="s">
        <v>25</v>
      </c>
      <c r="C32" s="46" t="s">
        <v>34</v>
      </c>
      <c r="D32" s="44" t="s">
        <v>88</v>
      </c>
      <c r="E32" s="44" t="s">
        <v>28</v>
      </c>
      <c r="F32" s="44" t="s">
        <v>29</v>
      </c>
      <c r="G32" s="44" t="s">
        <v>88</v>
      </c>
      <c r="H32" s="44" t="s">
        <v>89</v>
      </c>
      <c r="I32" s="48" t="s">
        <v>90</v>
      </c>
      <c r="J32" s="45">
        <v>250000</v>
      </c>
      <c r="K32" s="45">
        <v>250000</v>
      </c>
      <c r="L32" s="45" t="s">
        <v>32</v>
      </c>
      <c r="M32" s="49"/>
      <c r="N32" s="45" t="s">
        <v>37</v>
      </c>
      <c r="O32" s="45" t="str">
        <f t="shared" si="0"/>
        <v>王家沟</v>
      </c>
      <c r="P32" s="45">
        <v>1</v>
      </c>
      <c r="Q32" s="45">
        <v>67</v>
      </c>
      <c r="R32" s="54">
        <v>43315</v>
      </c>
      <c r="S32" s="54">
        <v>43396</v>
      </c>
      <c r="T32" s="48" t="s">
        <v>90</v>
      </c>
    </row>
    <row r="33" ht="37.5" customHeight="1" spans="1:20">
      <c r="A33" s="45">
        <v>27</v>
      </c>
      <c r="B33" s="46" t="s">
        <v>25</v>
      </c>
      <c r="C33" s="46" t="s">
        <v>34</v>
      </c>
      <c r="D33" s="44" t="s">
        <v>88</v>
      </c>
      <c r="E33" s="44" t="s">
        <v>28</v>
      </c>
      <c r="F33" s="44" t="s">
        <v>29</v>
      </c>
      <c r="G33" s="44" t="s">
        <v>88</v>
      </c>
      <c r="H33" s="44"/>
      <c r="I33" s="48" t="s">
        <v>91</v>
      </c>
      <c r="J33" s="45">
        <v>335000</v>
      </c>
      <c r="K33" s="45">
        <v>335000</v>
      </c>
      <c r="L33" s="45" t="s">
        <v>32</v>
      </c>
      <c r="M33" s="49"/>
      <c r="N33" s="45" t="s">
        <v>37</v>
      </c>
      <c r="O33" s="45" t="str">
        <f t="shared" si="0"/>
        <v>王家沟</v>
      </c>
      <c r="P33" s="45"/>
      <c r="Q33" s="45">
        <v>520</v>
      </c>
      <c r="R33" s="54">
        <v>43287</v>
      </c>
      <c r="S33" s="54">
        <v>43465</v>
      </c>
      <c r="T33" s="48" t="s">
        <v>91</v>
      </c>
    </row>
    <row r="34" ht="37.5" customHeight="1" spans="1:20">
      <c r="A34" s="45">
        <v>28</v>
      </c>
      <c r="B34" s="46" t="s">
        <v>25</v>
      </c>
      <c r="C34" s="46" t="s">
        <v>34</v>
      </c>
      <c r="D34" s="44" t="s">
        <v>38</v>
      </c>
      <c r="E34" s="44" t="s">
        <v>28</v>
      </c>
      <c r="F34" s="44" t="s">
        <v>29</v>
      </c>
      <c r="G34" s="44" t="s">
        <v>39</v>
      </c>
      <c r="H34" s="44" t="s">
        <v>92</v>
      </c>
      <c r="I34" s="48" t="s">
        <v>93</v>
      </c>
      <c r="J34" s="45">
        <v>316000</v>
      </c>
      <c r="K34" s="45">
        <v>316000</v>
      </c>
      <c r="L34" s="45" t="s">
        <v>32</v>
      </c>
      <c r="M34" s="49"/>
      <c r="N34" s="45" t="s">
        <v>37</v>
      </c>
      <c r="O34" s="45" t="str">
        <f t="shared" si="0"/>
        <v>陈家湾乡</v>
      </c>
      <c r="P34" s="45"/>
      <c r="Q34" s="45">
        <v>21</v>
      </c>
      <c r="R34" s="54">
        <v>43324</v>
      </c>
      <c r="S34" s="54">
        <v>43465</v>
      </c>
      <c r="T34" s="48" t="s">
        <v>93</v>
      </c>
    </row>
    <row r="35" ht="37.5" customHeight="1" spans="1:20">
      <c r="A35" s="45">
        <v>29</v>
      </c>
      <c r="B35" s="46" t="s">
        <v>25</v>
      </c>
      <c r="C35" s="46" t="s">
        <v>34</v>
      </c>
      <c r="D35" s="44" t="s">
        <v>38</v>
      </c>
      <c r="E35" s="44" t="s">
        <v>28</v>
      </c>
      <c r="F35" s="44" t="s">
        <v>29</v>
      </c>
      <c r="G35" s="44" t="s">
        <v>39</v>
      </c>
      <c r="H35" s="44" t="s">
        <v>92</v>
      </c>
      <c r="I35" s="48" t="s">
        <v>93</v>
      </c>
      <c r="J35" s="45">
        <v>1600000</v>
      </c>
      <c r="K35" s="45">
        <v>1600000</v>
      </c>
      <c r="L35" s="45" t="s">
        <v>32</v>
      </c>
      <c r="M35" s="49"/>
      <c r="N35" s="45" t="s">
        <v>37</v>
      </c>
      <c r="O35" s="45" t="str">
        <f t="shared" si="0"/>
        <v>陈家湾乡</v>
      </c>
      <c r="P35" s="45"/>
      <c r="Q35" s="45">
        <v>21</v>
      </c>
      <c r="R35" s="54">
        <v>43324</v>
      </c>
      <c r="S35" s="54">
        <v>43465</v>
      </c>
      <c r="T35" s="48" t="s">
        <v>93</v>
      </c>
    </row>
    <row r="36" ht="37.5" customHeight="1" spans="1:20">
      <c r="A36" s="45">
        <v>30</v>
      </c>
      <c r="B36" s="46" t="s">
        <v>25</v>
      </c>
      <c r="C36" s="46" t="s">
        <v>34</v>
      </c>
      <c r="D36" s="44" t="s">
        <v>27</v>
      </c>
      <c r="E36" s="44" t="s">
        <v>28</v>
      </c>
      <c r="F36" s="44" t="s">
        <v>29</v>
      </c>
      <c r="G36" s="44" t="s">
        <v>27</v>
      </c>
      <c r="H36" s="44" t="s">
        <v>30</v>
      </c>
      <c r="I36" s="48" t="s">
        <v>94</v>
      </c>
      <c r="J36" s="45">
        <v>500000</v>
      </c>
      <c r="K36" s="45">
        <v>500000</v>
      </c>
      <c r="L36" s="45" t="s">
        <v>32</v>
      </c>
      <c r="M36" s="49"/>
      <c r="N36" s="45" t="s">
        <v>37</v>
      </c>
      <c r="O36" s="45" t="str">
        <f t="shared" si="0"/>
        <v>成家庄</v>
      </c>
      <c r="P36" s="45">
        <v>1</v>
      </c>
      <c r="Q36" s="45">
        <v>343</v>
      </c>
      <c r="R36" s="54">
        <v>43324</v>
      </c>
      <c r="S36" s="54">
        <v>43465</v>
      </c>
      <c r="T36" s="48" t="s">
        <v>94</v>
      </c>
    </row>
    <row r="37" ht="37.5" customHeight="1" spans="1:20">
      <c r="A37" s="45">
        <v>31</v>
      </c>
      <c r="B37" s="46" t="s">
        <v>25</v>
      </c>
      <c r="C37" s="46" t="s">
        <v>34</v>
      </c>
      <c r="D37" s="44" t="s">
        <v>27</v>
      </c>
      <c r="E37" s="44" t="s">
        <v>28</v>
      </c>
      <c r="F37" s="44" t="s">
        <v>29</v>
      </c>
      <c r="G37" s="44" t="s">
        <v>27</v>
      </c>
      <c r="H37" s="44" t="s">
        <v>95</v>
      </c>
      <c r="I37" s="48" t="s">
        <v>96</v>
      </c>
      <c r="J37" s="45">
        <v>800000</v>
      </c>
      <c r="K37" s="45">
        <v>800000</v>
      </c>
      <c r="L37" s="45" t="s">
        <v>32</v>
      </c>
      <c r="M37" s="49"/>
      <c r="N37" s="45" t="s">
        <v>37</v>
      </c>
      <c r="O37" s="45" t="str">
        <f t="shared" si="0"/>
        <v>成家庄</v>
      </c>
      <c r="P37" s="45">
        <v>1</v>
      </c>
      <c r="Q37" s="45">
        <v>460</v>
      </c>
      <c r="R37" s="54">
        <v>43324</v>
      </c>
      <c r="S37" s="54">
        <v>43465</v>
      </c>
      <c r="T37" s="48" t="s">
        <v>96</v>
      </c>
    </row>
    <row r="38" ht="37.5" customHeight="1" spans="1:20">
      <c r="A38" s="45">
        <v>32</v>
      </c>
      <c r="B38" s="46" t="s">
        <v>25</v>
      </c>
      <c r="C38" s="46" t="s">
        <v>34</v>
      </c>
      <c r="D38" s="44" t="s">
        <v>27</v>
      </c>
      <c r="E38" s="44" t="s">
        <v>28</v>
      </c>
      <c r="F38" s="44" t="s">
        <v>29</v>
      </c>
      <c r="G38" s="44" t="s">
        <v>27</v>
      </c>
      <c r="H38" s="44" t="s">
        <v>97</v>
      </c>
      <c r="I38" s="48" t="s">
        <v>98</v>
      </c>
      <c r="J38" s="45">
        <v>500000</v>
      </c>
      <c r="K38" s="45">
        <v>500000</v>
      </c>
      <c r="L38" s="45" t="s">
        <v>32</v>
      </c>
      <c r="M38" s="49"/>
      <c r="N38" s="45" t="s">
        <v>37</v>
      </c>
      <c r="O38" s="45" t="str">
        <f t="shared" si="0"/>
        <v>成家庄</v>
      </c>
      <c r="P38" s="45">
        <v>1</v>
      </c>
      <c r="Q38" s="45">
        <v>460</v>
      </c>
      <c r="R38" s="54">
        <v>43324</v>
      </c>
      <c r="S38" s="54">
        <v>43465</v>
      </c>
      <c r="T38" s="48" t="s">
        <v>98</v>
      </c>
    </row>
    <row r="39" ht="37.5" customHeight="1" spans="1:20">
      <c r="A39" s="45">
        <v>33</v>
      </c>
      <c r="B39" s="46" t="s">
        <v>25</v>
      </c>
      <c r="C39" s="46" t="s">
        <v>34</v>
      </c>
      <c r="D39" s="44" t="s">
        <v>99</v>
      </c>
      <c r="E39" s="44" t="s">
        <v>28</v>
      </c>
      <c r="F39" s="44" t="s">
        <v>100</v>
      </c>
      <c r="G39" s="44" t="s">
        <v>101</v>
      </c>
      <c r="H39" s="44" t="s">
        <v>102</v>
      </c>
      <c r="I39" s="48" t="s">
        <v>103</v>
      </c>
      <c r="J39" s="45">
        <v>413300</v>
      </c>
      <c r="K39" s="45"/>
      <c r="L39" s="45" t="s">
        <v>32</v>
      </c>
      <c r="M39" s="49"/>
      <c r="N39" s="45" t="s">
        <v>37</v>
      </c>
      <c r="O39" s="45" t="str">
        <f t="shared" si="0"/>
        <v>孟门镇</v>
      </c>
      <c r="P39" s="45">
        <v>1</v>
      </c>
      <c r="Q39" s="45">
        <v>428</v>
      </c>
      <c r="R39" s="55">
        <v>42887</v>
      </c>
      <c r="S39" s="55">
        <v>43099</v>
      </c>
      <c r="T39" s="48" t="s">
        <v>103</v>
      </c>
    </row>
    <row r="40" ht="37.5" customHeight="1" spans="1:20">
      <c r="A40" s="45">
        <v>34</v>
      </c>
      <c r="B40" s="46" t="s">
        <v>25</v>
      </c>
      <c r="C40" s="46" t="s">
        <v>34</v>
      </c>
      <c r="D40" s="44" t="s">
        <v>73</v>
      </c>
      <c r="E40" s="44" t="s">
        <v>28</v>
      </c>
      <c r="F40" s="44" t="s">
        <v>100</v>
      </c>
      <c r="G40" s="44" t="s">
        <v>73</v>
      </c>
      <c r="H40" s="44" t="s">
        <v>80</v>
      </c>
      <c r="I40" s="48" t="s">
        <v>104</v>
      </c>
      <c r="J40" s="45">
        <v>570500</v>
      </c>
      <c r="K40" s="45"/>
      <c r="L40" s="45" t="s">
        <v>32</v>
      </c>
      <c r="M40" s="49"/>
      <c r="N40" s="45" t="s">
        <v>37</v>
      </c>
      <c r="O40" s="45" t="str">
        <f t="shared" si="0"/>
        <v>柳林镇</v>
      </c>
      <c r="P40" s="45">
        <v>1</v>
      </c>
      <c r="Q40" s="45">
        <v>923</v>
      </c>
      <c r="R40" s="55">
        <v>43044</v>
      </c>
      <c r="S40" s="55">
        <v>43238</v>
      </c>
      <c r="T40" s="48" t="s">
        <v>104</v>
      </c>
    </row>
    <row r="41" ht="37.5" customHeight="1" spans="1:20">
      <c r="A41" s="45">
        <v>35</v>
      </c>
      <c r="B41" s="46" t="s">
        <v>25</v>
      </c>
      <c r="C41" s="46" t="s">
        <v>34</v>
      </c>
      <c r="D41" s="44" t="s">
        <v>73</v>
      </c>
      <c r="E41" s="44" t="s">
        <v>28</v>
      </c>
      <c r="F41" s="44" t="s">
        <v>100</v>
      </c>
      <c r="G41" s="44" t="s">
        <v>73</v>
      </c>
      <c r="H41" s="44" t="s">
        <v>105</v>
      </c>
      <c r="I41" s="48" t="s">
        <v>106</v>
      </c>
      <c r="J41" s="45">
        <v>166000</v>
      </c>
      <c r="K41" s="45"/>
      <c r="L41" s="45" t="s">
        <v>32</v>
      </c>
      <c r="M41" s="49"/>
      <c r="N41" s="45" t="s">
        <v>37</v>
      </c>
      <c r="O41" s="45" t="str">
        <f t="shared" si="0"/>
        <v>柳林镇</v>
      </c>
      <c r="P41" s="45"/>
      <c r="Q41" s="45">
        <v>10</v>
      </c>
      <c r="R41" s="55">
        <v>42972</v>
      </c>
      <c r="S41" s="55">
        <v>43023</v>
      </c>
      <c r="T41" s="48" t="s">
        <v>106</v>
      </c>
    </row>
    <row r="42" ht="37.5" customHeight="1" spans="1:20">
      <c r="A42" s="45">
        <v>36</v>
      </c>
      <c r="B42" s="46" t="s">
        <v>25</v>
      </c>
      <c r="C42" s="46" t="s">
        <v>34</v>
      </c>
      <c r="D42" s="44" t="s">
        <v>73</v>
      </c>
      <c r="E42" s="44" t="s">
        <v>28</v>
      </c>
      <c r="F42" s="44" t="s">
        <v>100</v>
      </c>
      <c r="G42" s="44" t="s">
        <v>73</v>
      </c>
      <c r="H42" s="44" t="s">
        <v>76</v>
      </c>
      <c r="I42" s="48" t="s">
        <v>107</v>
      </c>
      <c r="J42" s="45">
        <v>117200</v>
      </c>
      <c r="K42" s="45"/>
      <c r="L42" s="45" t="s">
        <v>32</v>
      </c>
      <c r="M42" s="49"/>
      <c r="N42" s="45" t="s">
        <v>37</v>
      </c>
      <c r="O42" s="45" t="str">
        <f t="shared" si="0"/>
        <v>柳林镇</v>
      </c>
      <c r="P42" s="45">
        <v>1</v>
      </c>
      <c r="Q42" s="45">
        <v>227</v>
      </c>
      <c r="R42" s="55">
        <v>42953</v>
      </c>
      <c r="S42" s="55">
        <v>43036</v>
      </c>
      <c r="T42" s="48" t="s">
        <v>107</v>
      </c>
    </row>
    <row r="43" ht="37.5" customHeight="1" spans="1:20">
      <c r="A43" s="45">
        <v>37</v>
      </c>
      <c r="B43" s="46" t="s">
        <v>25</v>
      </c>
      <c r="C43" s="46" t="s">
        <v>34</v>
      </c>
      <c r="D43" s="44" t="s">
        <v>73</v>
      </c>
      <c r="E43" s="44" t="s">
        <v>28</v>
      </c>
      <c r="F43" s="44" t="s">
        <v>100</v>
      </c>
      <c r="G43" s="44" t="s">
        <v>73</v>
      </c>
      <c r="H43" s="44" t="s">
        <v>80</v>
      </c>
      <c r="I43" s="48" t="s">
        <v>108</v>
      </c>
      <c r="J43" s="45">
        <v>136000</v>
      </c>
      <c r="K43" s="45"/>
      <c r="L43" s="45" t="s">
        <v>32</v>
      </c>
      <c r="M43" s="49"/>
      <c r="N43" s="45" t="s">
        <v>37</v>
      </c>
      <c r="O43" s="45" t="str">
        <f t="shared" si="0"/>
        <v>柳林镇</v>
      </c>
      <c r="P43" s="45">
        <v>1</v>
      </c>
      <c r="Q43" s="45">
        <v>923</v>
      </c>
      <c r="R43" s="55">
        <v>43011</v>
      </c>
      <c r="S43" s="55">
        <v>43040</v>
      </c>
      <c r="T43" s="48" t="s">
        <v>108</v>
      </c>
    </row>
    <row r="44" ht="37.5" customHeight="1" spans="1:20">
      <c r="A44" s="45">
        <v>38</v>
      </c>
      <c r="B44" s="46" t="s">
        <v>25</v>
      </c>
      <c r="C44" s="46" t="s">
        <v>26</v>
      </c>
      <c r="D44" s="44" t="s">
        <v>73</v>
      </c>
      <c r="E44" s="44" t="s">
        <v>28</v>
      </c>
      <c r="F44" s="44" t="s">
        <v>100</v>
      </c>
      <c r="G44" s="44" t="s">
        <v>73</v>
      </c>
      <c r="H44" s="44" t="s">
        <v>80</v>
      </c>
      <c r="I44" s="48" t="s">
        <v>109</v>
      </c>
      <c r="J44" s="45">
        <v>18700</v>
      </c>
      <c r="K44" s="45"/>
      <c r="L44" s="45" t="s">
        <v>32</v>
      </c>
      <c r="M44" s="49"/>
      <c r="N44" s="45" t="s">
        <v>33</v>
      </c>
      <c r="O44" s="45" t="str">
        <f t="shared" si="0"/>
        <v>柳林镇</v>
      </c>
      <c r="P44" s="45">
        <v>1</v>
      </c>
      <c r="Q44" s="45">
        <v>923</v>
      </c>
      <c r="R44" s="55">
        <v>42931</v>
      </c>
      <c r="S44" s="55">
        <v>43296</v>
      </c>
      <c r="T44" s="48" t="s">
        <v>109</v>
      </c>
    </row>
    <row r="45" ht="37.5" customHeight="1" spans="1:20">
      <c r="A45" s="45">
        <v>39</v>
      </c>
      <c r="B45" s="46" t="s">
        <v>25</v>
      </c>
      <c r="C45" s="46" t="s">
        <v>26</v>
      </c>
      <c r="D45" s="44" t="s">
        <v>73</v>
      </c>
      <c r="E45" s="44" t="s">
        <v>28</v>
      </c>
      <c r="F45" s="44" t="s">
        <v>100</v>
      </c>
      <c r="G45" s="44" t="s">
        <v>73</v>
      </c>
      <c r="H45" s="44" t="s">
        <v>76</v>
      </c>
      <c r="I45" s="48" t="s">
        <v>110</v>
      </c>
      <c r="J45" s="45">
        <v>891000</v>
      </c>
      <c r="K45" s="45"/>
      <c r="L45" s="45" t="s">
        <v>32</v>
      </c>
      <c r="M45" s="49"/>
      <c r="N45" s="45" t="s">
        <v>33</v>
      </c>
      <c r="O45" s="45" t="str">
        <f t="shared" si="0"/>
        <v>柳林镇</v>
      </c>
      <c r="P45" s="45">
        <v>1</v>
      </c>
      <c r="Q45" s="45">
        <v>227</v>
      </c>
      <c r="R45" s="55">
        <v>42915</v>
      </c>
      <c r="S45" s="55">
        <v>43007</v>
      </c>
      <c r="T45" s="48" t="s">
        <v>110</v>
      </c>
    </row>
    <row r="46" ht="37.5" customHeight="1" spans="1:20">
      <c r="A46" s="45">
        <v>40</v>
      </c>
      <c r="B46" s="46" t="s">
        <v>25</v>
      </c>
      <c r="C46" s="46" t="s">
        <v>34</v>
      </c>
      <c r="D46" s="44" t="s">
        <v>61</v>
      </c>
      <c r="E46" s="44" t="s">
        <v>28</v>
      </c>
      <c r="F46" s="44" t="s">
        <v>100</v>
      </c>
      <c r="G46" s="44" t="s">
        <v>61</v>
      </c>
      <c r="H46" s="44" t="s">
        <v>82</v>
      </c>
      <c r="I46" s="48" t="s">
        <v>111</v>
      </c>
      <c r="J46" s="45">
        <v>379400</v>
      </c>
      <c r="K46" s="45"/>
      <c r="L46" s="45" t="s">
        <v>32</v>
      </c>
      <c r="M46" s="49"/>
      <c r="N46" s="45" t="s">
        <v>37</v>
      </c>
      <c r="O46" s="45" t="str">
        <f t="shared" si="0"/>
        <v>石西</v>
      </c>
      <c r="P46" s="45">
        <v>1</v>
      </c>
      <c r="Q46" s="45">
        <v>392</v>
      </c>
      <c r="R46" s="57">
        <v>43008</v>
      </c>
      <c r="S46" s="57">
        <v>43069</v>
      </c>
      <c r="T46" s="48" t="s">
        <v>111</v>
      </c>
    </row>
    <row r="47" ht="45" customHeight="1" spans="1:20">
      <c r="A47" s="45">
        <v>41</v>
      </c>
      <c r="B47" s="46" t="s">
        <v>25</v>
      </c>
      <c r="C47" s="46" t="s">
        <v>26</v>
      </c>
      <c r="D47" s="44" t="s">
        <v>61</v>
      </c>
      <c r="E47" s="44" t="s">
        <v>28</v>
      </c>
      <c r="F47" s="44" t="s">
        <v>100</v>
      </c>
      <c r="G47" s="44" t="s">
        <v>61</v>
      </c>
      <c r="H47" s="44" t="s">
        <v>62</v>
      </c>
      <c r="I47" s="48" t="s">
        <v>112</v>
      </c>
      <c r="J47" s="45">
        <v>833000</v>
      </c>
      <c r="K47" s="45"/>
      <c r="L47" s="45" t="s">
        <v>32</v>
      </c>
      <c r="M47" s="49"/>
      <c r="N47" s="45" t="s">
        <v>33</v>
      </c>
      <c r="O47" s="45" t="str">
        <f t="shared" si="0"/>
        <v>石西</v>
      </c>
      <c r="P47" s="45">
        <v>1</v>
      </c>
      <c r="Q47" s="45">
        <v>775</v>
      </c>
      <c r="R47" s="57">
        <v>43006</v>
      </c>
      <c r="S47" s="57">
        <v>43067</v>
      </c>
      <c r="T47" s="48" t="s">
        <v>112</v>
      </c>
    </row>
    <row r="48" ht="48" customHeight="1" spans="1:20">
      <c r="A48" s="45">
        <v>42</v>
      </c>
      <c r="B48" s="46" t="s">
        <v>25</v>
      </c>
      <c r="C48" s="46" t="s">
        <v>26</v>
      </c>
      <c r="D48" s="44" t="s">
        <v>61</v>
      </c>
      <c r="E48" s="44" t="s">
        <v>28</v>
      </c>
      <c r="F48" s="44" t="s">
        <v>100</v>
      </c>
      <c r="G48" s="44" t="s">
        <v>61</v>
      </c>
      <c r="H48" s="44" t="s">
        <v>113</v>
      </c>
      <c r="I48" s="48" t="s">
        <v>114</v>
      </c>
      <c r="J48" s="45">
        <v>400000</v>
      </c>
      <c r="K48" s="45"/>
      <c r="L48" s="45" t="s">
        <v>32</v>
      </c>
      <c r="M48" s="49"/>
      <c r="N48" s="45" t="s">
        <v>33</v>
      </c>
      <c r="O48" s="45" t="str">
        <f t="shared" si="0"/>
        <v>石西</v>
      </c>
      <c r="P48" s="45">
        <v>1</v>
      </c>
      <c r="Q48" s="45">
        <v>725</v>
      </c>
      <c r="R48" s="57">
        <v>42993</v>
      </c>
      <c r="S48" s="57">
        <v>43033</v>
      </c>
      <c r="T48" s="48" t="s">
        <v>114</v>
      </c>
    </row>
    <row r="49" ht="37.5" customHeight="1" spans="1:20">
      <c r="A49" s="45">
        <v>43</v>
      </c>
      <c r="B49" s="46" t="s">
        <v>25</v>
      </c>
      <c r="C49" s="46" t="s">
        <v>34</v>
      </c>
      <c r="D49" s="44" t="s">
        <v>88</v>
      </c>
      <c r="E49" s="44" t="s">
        <v>28</v>
      </c>
      <c r="F49" s="44" t="s">
        <v>100</v>
      </c>
      <c r="G49" s="44" t="s">
        <v>88</v>
      </c>
      <c r="H49" s="44" t="s">
        <v>115</v>
      </c>
      <c r="I49" s="48" t="s">
        <v>116</v>
      </c>
      <c r="J49" s="45">
        <v>1595300</v>
      </c>
      <c r="K49" s="45"/>
      <c r="L49" s="45" t="s">
        <v>32</v>
      </c>
      <c r="M49" s="49"/>
      <c r="N49" s="45" t="s">
        <v>78</v>
      </c>
      <c r="O49" s="45" t="str">
        <f t="shared" si="0"/>
        <v>王家沟</v>
      </c>
      <c r="P49" s="45"/>
      <c r="Q49" s="45">
        <v>9</v>
      </c>
      <c r="R49" s="57">
        <v>42795</v>
      </c>
      <c r="S49" s="57">
        <v>43099</v>
      </c>
      <c r="T49" s="48" t="s">
        <v>116</v>
      </c>
    </row>
    <row r="50" ht="37.5" customHeight="1" spans="1:20">
      <c r="A50" s="45">
        <v>44</v>
      </c>
      <c r="B50" s="46" t="s">
        <v>117</v>
      </c>
      <c r="C50" s="46" t="s">
        <v>118</v>
      </c>
      <c r="D50" s="44" t="s">
        <v>64</v>
      </c>
      <c r="E50" s="44" t="s">
        <v>28</v>
      </c>
      <c r="F50" s="44" t="s">
        <v>100</v>
      </c>
      <c r="G50" s="44" t="s">
        <v>65</v>
      </c>
      <c r="H50" s="44" t="s">
        <v>119</v>
      </c>
      <c r="I50" s="48" t="s">
        <v>120</v>
      </c>
      <c r="J50" s="45">
        <v>1161600</v>
      </c>
      <c r="K50" s="45"/>
      <c r="L50" s="45" t="s">
        <v>32</v>
      </c>
      <c r="M50" s="49"/>
      <c r="N50" s="45" t="s">
        <v>37</v>
      </c>
      <c r="O50" s="45" t="str">
        <f t="shared" si="0"/>
        <v>高家沟乡</v>
      </c>
      <c r="P50" s="45">
        <v>1</v>
      </c>
      <c r="Q50" s="45">
        <v>546</v>
      </c>
      <c r="R50" s="55">
        <v>42944</v>
      </c>
      <c r="S50" s="55">
        <v>43016</v>
      </c>
      <c r="T50" s="48" t="s">
        <v>120</v>
      </c>
    </row>
    <row r="51" ht="37.5" customHeight="1" spans="1:20">
      <c r="A51" s="45">
        <v>45</v>
      </c>
      <c r="B51" s="46" t="s">
        <v>25</v>
      </c>
      <c r="C51" s="46" t="s">
        <v>34</v>
      </c>
      <c r="D51" s="44" t="s">
        <v>64</v>
      </c>
      <c r="E51" s="44" t="s">
        <v>28</v>
      </c>
      <c r="F51" s="44" t="s">
        <v>100</v>
      </c>
      <c r="G51" s="44" t="s">
        <v>65</v>
      </c>
      <c r="H51" s="44" t="s">
        <v>69</v>
      </c>
      <c r="I51" s="48" t="s">
        <v>121</v>
      </c>
      <c r="J51" s="45">
        <v>164000</v>
      </c>
      <c r="K51" s="45"/>
      <c r="L51" s="45" t="s">
        <v>32</v>
      </c>
      <c r="M51" s="49"/>
      <c r="N51" s="45" t="s">
        <v>37</v>
      </c>
      <c r="O51" s="45" t="str">
        <f t="shared" si="0"/>
        <v>高家沟乡</v>
      </c>
      <c r="P51" s="45">
        <v>1</v>
      </c>
      <c r="Q51" s="45">
        <v>670</v>
      </c>
      <c r="R51" s="55">
        <v>42865</v>
      </c>
      <c r="S51" s="55">
        <v>42988</v>
      </c>
      <c r="T51" s="48" t="s">
        <v>121</v>
      </c>
    </row>
    <row r="52" ht="37.5" customHeight="1" spans="1:20">
      <c r="A52" s="45">
        <v>46</v>
      </c>
      <c r="B52" s="46" t="s">
        <v>25</v>
      </c>
      <c r="C52" s="46" t="s">
        <v>34</v>
      </c>
      <c r="D52" s="44" t="s">
        <v>64</v>
      </c>
      <c r="E52" s="44" t="s">
        <v>28</v>
      </c>
      <c r="F52" s="44" t="s">
        <v>100</v>
      </c>
      <c r="G52" s="44" t="s">
        <v>65</v>
      </c>
      <c r="H52" s="44" t="s">
        <v>69</v>
      </c>
      <c r="I52" s="48" t="s">
        <v>122</v>
      </c>
      <c r="J52" s="45">
        <v>223300</v>
      </c>
      <c r="K52" s="45"/>
      <c r="L52" s="45" t="s">
        <v>32</v>
      </c>
      <c r="M52" s="49"/>
      <c r="N52" s="45" t="s">
        <v>37</v>
      </c>
      <c r="O52" s="45" t="str">
        <f t="shared" si="0"/>
        <v>高家沟乡</v>
      </c>
      <c r="P52" s="45">
        <v>1</v>
      </c>
      <c r="Q52" s="45">
        <v>670</v>
      </c>
      <c r="R52" s="55">
        <v>43042</v>
      </c>
      <c r="S52" s="55">
        <v>43103</v>
      </c>
      <c r="T52" s="48" t="s">
        <v>122</v>
      </c>
    </row>
    <row r="53" ht="37.5" customHeight="1" spans="1:20">
      <c r="A53" s="45">
        <v>47</v>
      </c>
      <c r="B53" s="46" t="s">
        <v>25</v>
      </c>
      <c r="C53" s="46" t="s">
        <v>34</v>
      </c>
      <c r="D53" s="44" t="s">
        <v>64</v>
      </c>
      <c r="E53" s="44" t="s">
        <v>28</v>
      </c>
      <c r="F53" s="44" t="s">
        <v>100</v>
      </c>
      <c r="G53" s="44" t="s">
        <v>65</v>
      </c>
      <c r="H53" s="44" t="s">
        <v>66</v>
      </c>
      <c r="I53" s="48" t="s">
        <v>123</v>
      </c>
      <c r="J53" s="45">
        <v>1220000</v>
      </c>
      <c r="K53" s="45"/>
      <c r="L53" s="45" t="s">
        <v>32</v>
      </c>
      <c r="M53" s="49"/>
      <c r="N53" s="45" t="s">
        <v>37</v>
      </c>
      <c r="O53" s="45" t="str">
        <f t="shared" si="0"/>
        <v>高家沟乡</v>
      </c>
      <c r="P53" s="45">
        <v>1</v>
      </c>
      <c r="Q53" s="45">
        <v>915</v>
      </c>
      <c r="R53" s="55">
        <v>43013</v>
      </c>
      <c r="S53" s="55">
        <v>43105</v>
      </c>
      <c r="T53" s="48" t="s">
        <v>123</v>
      </c>
    </row>
    <row r="54" ht="37.5" customHeight="1" spans="1:20">
      <c r="A54" s="45">
        <v>48</v>
      </c>
      <c r="B54" s="46" t="s">
        <v>25</v>
      </c>
      <c r="C54" s="46" t="s">
        <v>34</v>
      </c>
      <c r="D54" s="44" t="s">
        <v>64</v>
      </c>
      <c r="E54" s="44" t="s">
        <v>28</v>
      </c>
      <c r="F54" s="44" t="s">
        <v>100</v>
      </c>
      <c r="G54" s="44" t="s">
        <v>65</v>
      </c>
      <c r="H54" s="44" t="s">
        <v>71</v>
      </c>
      <c r="I54" s="48" t="s">
        <v>124</v>
      </c>
      <c r="J54" s="45">
        <v>73500</v>
      </c>
      <c r="K54" s="45"/>
      <c r="L54" s="45" t="s">
        <v>32</v>
      </c>
      <c r="M54" s="49"/>
      <c r="N54" s="45" t="s">
        <v>37</v>
      </c>
      <c r="O54" s="45" t="str">
        <f t="shared" si="0"/>
        <v>高家沟乡</v>
      </c>
      <c r="P54" s="45">
        <v>1</v>
      </c>
      <c r="Q54" s="45">
        <v>875</v>
      </c>
      <c r="R54" s="55" t="s">
        <v>125</v>
      </c>
      <c r="S54" s="55" t="s">
        <v>126</v>
      </c>
      <c r="T54" s="48" t="s">
        <v>124</v>
      </c>
    </row>
    <row r="55" ht="37.5" customHeight="1" spans="1:20">
      <c r="A55" s="45">
        <v>49</v>
      </c>
      <c r="B55" s="46" t="s">
        <v>25</v>
      </c>
      <c r="C55" s="46" t="s">
        <v>34</v>
      </c>
      <c r="D55" s="44" t="s">
        <v>64</v>
      </c>
      <c r="E55" s="44" t="s">
        <v>28</v>
      </c>
      <c r="F55" s="44" t="s">
        <v>100</v>
      </c>
      <c r="G55" s="44" t="s">
        <v>65</v>
      </c>
      <c r="H55" s="44" t="s">
        <v>69</v>
      </c>
      <c r="I55" s="48" t="s">
        <v>127</v>
      </c>
      <c r="J55" s="45">
        <v>2367100</v>
      </c>
      <c r="K55" s="45"/>
      <c r="L55" s="45" t="s">
        <v>32</v>
      </c>
      <c r="M55" s="49"/>
      <c r="N55" s="45" t="s">
        <v>37</v>
      </c>
      <c r="O55" s="45" t="str">
        <f t="shared" si="0"/>
        <v>高家沟乡</v>
      </c>
      <c r="P55" s="45">
        <v>1</v>
      </c>
      <c r="Q55" s="45">
        <v>670</v>
      </c>
      <c r="R55" s="55">
        <v>43040</v>
      </c>
      <c r="S55" s="55">
        <v>43132</v>
      </c>
      <c r="T55" s="48" t="s">
        <v>127</v>
      </c>
    </row>
    <row r="56" ht="37.5" customHeight="1" spans="1:20">
      <c r="A56" s="45">
        <v>50</v>
      </c>
      <c r="B56" s="46" t="s">
        <v>117</v>
      </c>
      <c r="C56" s="46" t="s">
        <v>128</v>
      </c>
      <c r="D56" s="44" t="s">
        <v>129</v>
      </c>
      <c r="E56" s="44" t="s">
        <v>28</v>
      </c>
      <c r="F56" s="44" t="s">
        <v>100</v>
      </c>
      <c r="G56" s="44" t="s">
        <v>129</v>
      </c>
      <c r="H56" s="44" t="s">
        <v>130</v>
      </c>
      <c r="I56" s="48" t="s">
        <v>131</v>
      </c>
      <c r="J56" s="45">
        <v>287000</v>
      </c>
      <c r="K56" s="45"/>
      <c r="L56" s="45" t="s">
        <v>32</v>
      </c>
      <c r="M56" s="49"/>
      <c r="N56" s="45" t="s">
        <v>37</v>
      </c>
      <c r="O56" s="45" t="str">
        <f t="shared" si="0"/>
        <v>留誉</v>
      </c>
      <c r="P56" s="45">
        <v>1</v>
      </c>
      <c r="Q56" s="45">
        <v>928</v>
      </c>
      <c r="R56" s="58">
        <v>42891</v>
      </c>
      <c r="S56" s="58">
        <v>42918</v>
      </c>
      <c r="T56" s="48" t="s">
        <v>131</v>
      </c>
    </row>
    <row r="57" ht="37.5" customHeight="1" spans="1:20">
      <c r="A57" s="45">
        <v>51</v>
      </c>
      <c r="B57" s="46" t="s">
        <v>25</v>
      </c>
      <c r="C57" s="46" t="s">
        <v>26</v>
      </c>
      <c r="D57" s="44" t="s">
        <v>129</v>
      </c>
      <c r="E57" s="44" t="s">
        <v>28</v>
      </c>
      <c r="F57" s="44" t="s">
        <v>100</v>
      </c>
      <c r="G57" s="44" t="s">
        <v>129</v>
      </c>
      <c r="H57" s="44" t="s">
        <v>132</v>
      </c>
      <c r="I57" s="48" t="s">
        <v>133</v>
      </c>
      <c r="J57" s="45">
        <v>246300</v>
      </c>
      <c r="K57" s="45"/>
      <c r="L57" s="45" t="s">
        <v>32</v>
      </c>
      <c r="M57" s="49"/>
      <c r="N57" s="45" t="s">
        <v>33</v>
      </c>
      <c r="O57" s="45" t="str">
        <f t="shared" si="0"/>
        <v>留誉</v>
      </c>
      <c r="P57" s="45">
        <v>1</v>
      </c>
      <c r="Q57" s="45">
        <v>645</v>
      </c>
      <c r="R57" s="58">
        <v>42865</v>
      </c>
      <c r="S57" s="58">
        <v>43049</v>
      </c>
      <c r="T57" s="48" t="s">
        <v>133</v>
      </c>
    </row>
    <row r="58" ht="37.5" customHeight="1" spans="1:20">
      <c r="A58" s="45">
        <v>52</v>
      </c>
      <c r="B58" s="46" t="s">
        <v>25</v>
      </c>
      <c r="C58" s="46" t="s">
        <v>26</v>
      </c>
      <c r="D58" s="44" t="s">
        <v>129</v>
      </c>
      <c r="E58" s="44" t="s">
        <v>28</v>
      </c>
      <c r="F58" s="44" t="s">
        <v>100</v>
      </c>
      <c r="G58" s="44" t="s">
        <v>129</v>
      </c>
      <c r="H58" s="44" t="s">
        <v>134</v>
      </c>
      <c r="I58" s="48" t="s">
        <v>133</v>
      </c>
      <c r="J58" s="45">
        <v>476900</v>
      </c>
      <c r="K58" s="45"/>
      <c r="L58" s="45" t="s">
        <v>32</v>
      </c>
      <c r="M58" s="49"/>
      <c r="N58" s="45" t="s">
        <v>33</v>
      </c>
      <c r="O58" s="45" t="str">
        <f t="shared" si="0"/>
        <v>留誉</v>
      </c>
      <c r="P58" s="45">
        <v>1</v>
      </c>
      <c r="Q58" s="45">
        <v>415</v>
      </c>
      <c r="R58" s="58">
        <v>43003</v>
      </c>
      <c r="S58" s="58">
        <v>43033</v>
      </c>
      <c r="T58" s="48" t="s">
        <v>133</v>
      </c>
    </row>
    <row r="59" ht="37.5" customHeight="1" spans="1:20">
      <c r="A59" s="45">
        <v>53</v>
      </c>
      <c r="B59" s="46" t="s">
        <v>25</v>
      </c>
      <c r="C59" s="46" t="s">
        <v>26</v>
      </c>
      <c r="D59" s="44" t="s">
        <v>129</v>
      </c>
      <c r="E59" s="44" t="s">
        <v>28</v>
      </c>
      <c r="F59" s="44" t="s">
        <v>100</v>
      </c>
      <c r="G59" s="44" t="s">
        <v>129</v>
      </c>
      <c r="H59" s="44" t="s">
        <v>135</v>
      </c>
      <c r="I59" s="48" t="s">
        <v>133</v>
      </c>
      <c r="J59" s="45">
        <v>301000</v>
      </c>
      <c r="K59" s="45"/>
      <c r="L59" s="45" t="s">
        <v>32</v>
      </c>
      <c r="M59" s="49"/>
      <c r="N59" s="45" t="s">
        <v>33</v>
      </c>
      <c r="O59" s="45" t="str">
        <f t="shared" si="0"/>
        <v>留誉</v>
      </c>
      <c r="P59" s="45">
        <v>1</v>
      </c>
      <c r="Q59" s="45">
        <v>414</v>
      </c>
      <c r="R59" s="55">
        <v>42887</v>
      </c>
      <c r="S59" s="55">
        <v>43099</v>
      </c>
      <c r="T59" s="48" t="s">
        <v>133</v>
      </c>
    </row>
    <row r="60" ht="37.5" customHeight="1" spans="1:20">
      <c r="A60" s="45">
        <v>54</v>
      </c>
      <c r="B60" s="46" t="s">
        <v>25</v>
      </c>
      <c r="C60" s="46" t="s">
        <v>26</v>
      </c>
      <c r="D60" s="44" t="s">
        <v>129</v>
      </c>
      <c r="E60" s="44" t="s">
        <v>28</v>
      </c>
      <c r="F60" s="44" t="s">
        <v>100</v>
      </c>
      <c r="G60" s="44" t="s">
        <v>129</v>
      </c>
      <c r="H60" s="44" t="s">
        <v>136</v>
      </c>
      <c r="I60" s="48" t="s">
        <v>133</v>
      </c>
      <c r="J60" s="45">
        <v>140000</v>
      </c>
      <c r="K60" s="45"/>
      <c r="L60" s="45" t="s">
        <v>32</v>
      </c>
      <c r="M60" s="49"/>
      <c r="N60" s="45" t="s">
        <v>33</v>
      </c>
      <c r="O60" s="45" t="str">
        <f t="shared" si="0"/>
        <v>留誉</v>
      </c>
      <c r="P60" s="45">
        <v>1</v>
      </c>
      <c r="Q60" s="45">
        <v>449</v>
      </c>
      <c r="R60" s="58">
        <v>43003</v>
      </c>
      <c r="S60" s="58">
        <v>43033</v>
      </c>
      <c r="T60" s="48" t="s">
        <v>133</v>
      </c>
    </row>
    <row r="61" ht="37.5" customHeight="1" spans="1:20">
      <c r="A61" s="45">
        <v>55</v>
      </c>
      <c r="B61" s="46" t="s">
        <v>25</v>
      </c>
      <c r="C61" s="46" t="s">
        <v>26</v>
      </c>
      <c r="D61" s="44" t="s">
        <v>129</v>
      </c>
      <c r="E61" s="44" t="s">
        <v>28</v>
      </c>
      <c r="F61" s="44" t="s">
        <v>100</v>
      </c>
      <c r="G61" s="44" t="s">
        <v>129</v>
      </c>
      <c r="H61" s="44" t="s">
        <v>137</v>
      </c>
      <c r="I61" s="48" t="s">
        <v>133</v>
      </c>
      <c r="J61" s="45">
        <v>472600</v>
      </c>
      <c r="K61" s="45"/>
      <c r="L61" s="45" t="s">
        <v>32</v>
      </c>
      <c r="M61" s="49"/>
      <c r="N61" s="45" t="s">
        <v>33</v>
      </c>
      <c r="O61" s="45" t="str">
        <f t="shared" si="0"/>
        <v>留誉</v>
      </c>
      <c r="P61" s="45">
        <v>1</v>
      </c>
      <c r="Q61" s="45">
        <v>436</v>
      </c>
      <c r="R61" s="55">
        <v>42887</v>
      </c>
      <c r="S61" s="55">
        <v>43099</v>
      </c>
      <c r="T61" s="48" t="s">
        <v>133</v>
      </c>
    </row>
    <row r="62" ht="37.5" customHeight="1" spans="1:20">
      <c r="A62" s="45">
        <v>56</v>
      </c>
      <c r="B62" s="46" t="s">
        <v>25</v>
      </c>
      <c r="C62" s="46" t="s">
        <v>26</v>
      </c>
      <c r="D62" s="44" t="s">
        <v>129</v>
      </c>
      <c r="E62" s="44" t="s">
        <v>28</v>
      </c>
      <c r="F62" s="44" t="s">
        <v>100</v>
      </c>
      <c r="G62" s="44" t="s">
        <v>129</v>
      </c>
      <c r="H62" s="44" t="s">
        <v>130</v>
      </c>
      <c r="I62" s="48" t="s">
        <v>133</v>
      </c>
      <c r="J62" s="45">
        <v>94400</v>
      </c>
      <c r="K62" s="45"/>
      <c r="L62" s="45" t="s">
        <v>32</v>
      </c>
      <c r="M62" s="49"/>
      <c r="N62" s="45" t="s">
        <v>33</v>
      </c>
      <c r="O62" s="45" t="str">
        <f t="shared" si="0"/>
        <v>留誉</v>
      </c>
      <c r="P62" s="45">
        <v>1</v>
      </c>
      <c r="Q62" s="45">
        <v>928</v>
      </c>
      <c r="R62" s="58">
        <v>42906</v>
      </c>
      <c r="S62" s="58">
        <v>43074</v>
      </c>
      <c r="T62" s="48" t="s">
        <v>133</v>
      </c>
    </row>
    <row r="63" ht="37.5" customHeight="1" spans="1:20">
      <c r="A63" s="45">
        <v>57</v>
      </c>
      <c r="B63" s="46" t="s">
        <v>25</v>
      </c>
      <c r="C63" s="46" t="s">
        <v>26</v>
      </c>
      <c r="D63" s="44" t="s">
        <v>129</v>
      </c>
      <c r="E63" s="44" t="s">
        <v>28</v>
      </c>
      <c r="F63" s="44" t="s">
        <v>100</v>
      </c>
      <c r="G63" s="44" t="s">
        <v>129</v>
      </c>
      <c r="H63" s="44" t="s">
        <v>138</v>
      </c>
      <c r="I63" s="48" t="s">
        <v>133</v>
      </c>
      <c r="J63" s="45">
        <v>174100</v>
      </c>
      <c r="K63" s="45"/>
      <c r="L63" s="45" t="s">
        <v>32</v>
      </c>
      <c r="M63" s="49"/>
      <c r="N63" s="45" t="s">
        <v>33</v>
      </c>
      <c r="O63" s="45" t="str">
        <f t="shared" si="0"/>
        <v>留誉</v>
      </c>
      <c r="P63" s="45">
        <v>1</v>
      </c>
      <c r="Q63" s="45">
        <v>897</v>
      </c>
      <c r="R63" s="58">
        <v>42907</v>
      </c>
      <c r="S63" s="58">
        <v>43067</v>
      </c>
      <c r="T63" s="48" t="s">
        <v>133</v>
      </c>
    </row>
    <row r="64" ht="37.5" customHeight="1" spans="1:20">
      <c r="A64" s="45">
        <v>58</v>
      </c>
      <c r="B64" s="46" t="s">
        <v>25</v>
      </c>
      <c r="C64" s="46" t="s">
        <v>26</v>
      </c>
      <c r="D64" s="44" t="s">
        <v>129</v>
      </c>
      <c r="E64" s="44" t="s">
        <v>28</v>
      </c>
      <c r="F64" s="44" t="s">
        <v>100</v>
      </c>
      <c r="G64" s="44" t="s">
        <v>129</v>
      </c>
      <c r="H64" s="44" t="s">
        <v>139</v>
      </c>
      <c r="I64" s="48" t="s">
        <v>133</v>
      </c>
      <c r="J64" s="45">
        <v>145000</v>
      </c>
      <c r="K64" s="45"/>
      <c r="L64" s="45" t="s">
        <v>32</v>
      </c>
      <c r="M64" s="49"/>
      <c r="N64" s="45" t="s">
        <v>33</v>
      </c>
      <c r="O64" s="45" t="str">
        <f t="shared" si="0"/>
        <v>留誉</v>
      </c>
      <c r="P64" s="45">
        <v>1</v>
      </c>
      <c r="Q64" s="45">
        <v>548</v>
      </c>
      <c r="R64" s="55">
        <v>42887</v>
      </c>
      <c r="S64" s="55">
        <v>43099</v>
      </c>
      <c r="T64" s="48" t="s">
        <v>133</v>
      </c>
    </row>
    <row r="65" ht="56" customHeight="1" spans="1:20">
      <c r="A65" s="45">
        <v>59</v>
      </c>
      <c r="B65" s="46" t="s">
        <v>25</v>
      </c>
      <c r="C65" s="46" t="s">
        <v>34</v>
      </c>
      <c r="D65" s="44" t="s">
        <v>140</v>
      </c>
      <c r="E65" s="44" t="s">
        <v>28</v>
      </c>
      <c r="F65" s="44" t="s">
        <v>100</v>
      </c>
      <c r="G65" s="44" t="s">
        <v>141</v>
      </c>
      <c r="H65" s="44" t="s">
        <v>142</v>
      </c>
      <c r="I65" s="48" t="s">
        <v>143</v>
      </c>
      <c r="J65" s="45">
        <v>1407200</v>
      </c>
      <c r="K65" s="45"/>
      <c r="L65" s="45" t="s">
        <v>32</v>
      </c>
      <c r="M65" s="49"/>
      <c r="N65" s="45" t="s">
        <v>37</v>
      </c>
      <c r="O65" s="45" t="str">
        <f t="shared" ref="O65:O128" si="1">D65</f>
        <v>庄上镇</v>
      </c>
      <c r="P65" s="45"/>
      <c r="Q65" s="45">
        <v>37</v>
      </c>
      <c r="R65" s="55">
        <v>43028</v>
      </c>
      <c r="S65" s="55">
        <v>43099</v>
      </c>
      <c r="T65" s="48" t="s">
        <v>143</v>
      </c>
    </row>
    <row r="66" ht="37.5" customHeight="1" spans="1:20">
      <c r="A66" s="45">
        <v>60</v>
      </c>
      <c r="B66" s="46" t="s">
        <v>25</v>
      </c>
      <c r="C66" s="46" t="s">
        <v>34</v>
      </c>
      <c r="D66" s="44" t="s">
        <v>38</v>
      </c>
      <c r="E66" s="44" t="s">
        <v>28</v>
      </c>
      <c r="F66" s="44" t="s">
        <v>100</v>
      </c>
      <c r="G66" s="44" t="s">
        <v>39</v>
      </c>
      <c r="H66" s="44" t="s">
        <v>46</v>
      </c>
      <c r="I66" s="48" t="s">
        <v>144</v>
      </c>
      <c r="J66" s="45">
        <v>28800</v>
      </c>
      <c r="K66" s="45"/>
      <c r="L66" s="45" t="s">
        <v>32</v>
      </c>
      <c r="M66" s="49"/>
      <c r="N66" s="45" t="s">
        <v>37</v>
      </c>
      <c r="O66" s="45" t="str">
        <f t="shared" si="1"/>
        <v>陈家湾乡</v>
      </c>
      <c r="P66" s="45">
        <v>1</v>
      </c>
      <c r="Q66" s="45">
        <v>922</v>
      </c>
      <c r="R66" s="55">
        <v>42883</v>
      </c>
      <c r="S66" s="55">
        <v>42975</v>
      </c>
      <c r="T66" s="48" t="s">
        <v>144</v>
      </c>
    </row>
    <row r="67" ht="37.5" customHeight="1" spans="1:20">
      <c r="A67" s="45">
        <v>61</v>
      </c>
      <c r="B67" s="46" t="s">
        <v>25</v>
      </c>
      <c r="C67" s="46" t="s">
        <v>34</v>
      </c>
      <c r="D67" s="44" t="s">
        <v>38</v>
      </c>
      <c r="E67" s="44" t="s">
        <v>28</v>
      </c>
      <c r="F67" s="44" t="s">
        <v>100</v>
      </c>
      <c r="G67" s="44" t="s">
        <v>39</v>
      </c>
      <c r="H67" s="44" t="s">
        <v>46</v>
      </c>
      <c r="I67" s="48" t="s">
        <v>145</v>
      </c>
      <c r="J67" s="45">
        <v>140300</v>
      </c>
      <c r="K67" s="45"/>
      <c r="L67" s="45" t="s">
        <v>32</v>
      </c>
      <c r="M67" s="49"/>
      <c r="N67" s="45" t="s">
        <v>37</v>
      </c>
      <c r="O67" s="45" t="str">
        <f t="shared" si="1"/>
        <v>陈家湾乡</v>
      </c>
      <c r="P67" s="45">
        <v>1</v>
      </c>
      <c r="Q67" s="45">
        <v>922</v>
      </c>
      <c r="R67" s="54">
        <v>42904</v>
      </c>
      <c r="S67" s="54">
        <v>43099</v>
      </c>
      <c r="T67" s="48" t="s">
        <v>145</v>
      </c>
    </row>
    <row r="68" ht="37.5" customHeight="1" spans="1:20">
      <c r="A68" s="45">
        <v>62</v>
      </c>
      <c r="B68" s="46" t="s">
        <v>25</v>
      </c>
      <c r="C68" s="46" t="s">
        <v>34</v>
      </c>
      <c r="D68" s="44" t="s">
        <v>51</v>
      </c>
      <c r="E68" s="44" t="s">
        <v>28</v>
      </c>
      <c r="F68" s="44" t="s">
        <v>100</v>
      </c>
      <c r="G68" s="44" t="s">
        <v>51</v>
      </c>
      <c r="H68" s="44" t="s">
        <v>54</v>
      </c>
      <c r="I68" s="48" t="s">
        <v>146</v>
      </c>
      <c r="J68" s="45">
        <v>100000</v>
      </c>
      <c r="K68" s="45"/>
      <c r="L68" s="45" t="s">
        <v>32</v>
      </c>
      <c r="M68" s="49"/>
      <c r="N68" s="45" t="s">
        <v>37</v>
      </c>
      <c r="O68" s="45" t="str">
        <f t="shared" si="1"/>
        <v>三交</v>
      </c>
      <c r="P68" s="45">
        <v>1</v>
      </c>
      <c r="Q68" s="45">
        <v>624</v>
      </c>
      <c r="R68" s="55">
        <v>42736</v>
      </c>
      <c r="S68" s="55">
        <v>43069</v>
      </c>
      <c r="T68" s="48" t="s">
        <v>146</v>
      </c>
    </row>
    <row r="69" ht="37.5" customHeight="1" spans="1:20">
      <c r="A69" s="45">
        <v>63</v>
      </c>
      <c r="B69" s="46" t="s">
        <v>25</v>
      </c>
      <c r="C69" s="46" t="s">
        <v>34</v>
      </c>
      <c r="D69" s="44" t="s">
        <v>51</v>
      </c>
      <c r="E69" s="44" t="s">
        <v>28</v>
      </c>
      <c r="F69" s="44" t="s">
        <v>100</v>
      </c>
      <c r="G69" s="44" t="s">
        <v>51</v>
      </c>
      <c r="H69" s="44" t="s">
        <v>54</v>
      </c>
      <c r="I69" s="48" t="s">
        <v>147</v>
      </c>
      <c r="J69" s="45">
        <v>314500</v>
      </c>
      <c r="K69" s="45"/>
      <c r="L69" s="45" t="s">
        <v>32</v>
      </c>
      <c r="M69" s="49"/>
      <c r="N69" s="45" t="s">
        <v>37</v>
      </c>
      <c r="O69" s="45" t="str">
        <f t="shared" si="1"/>
        <v>三交</v>
      </c>
      <c r="P69" s="45">
        <v>1</v>
      </c>
      <c r="Q69" s="45">
        <v>624</v>
      </c>
      <c r="R69" s="58">
        <v>43021</v>
      </c>
      <c r="S69" s="58">
        <v>43081</v>
      </c>
      <c r="T69" s="48" t="s">
        <v>147</v>
      </c>
    </row>
    <row r="70" ht="47" customHeight="1" spans="1:20">
      <c r="A70" s="45">
        <v>64</v>
      </c>
      <c r="B70" s="46" t="s">
        <v>25</v>
      </c>
      <c r="C70" s="46" t="s">
        <v>26</v>
      </c>
      <c r="D70" s="44" t="s">
        <v>51</v>
      </c>
      <c r="E70" s="44" t="s">
        <v>28</v>
      </c>
      <c r="F70" s="44" t="s">
        <v>100</v>
      </c>
      <c r="G70" s="44" t="s">
        <v>51</v>
      </c>
      <c r="H70" s="44" t="s">
        <v>54</v>
      </c>
      <c r="I70" s="48" t="s">
        <v>148</v>
      </c>
      <c r="J70" s="45">
        <v>530400</v>
      </c>
      <c r="K70" s="45"/>
      <c r="L70" s="45" t="s">
        <v>32</v>
      </c>
      <c r="M70" s="49"/>
      <c r="N70" s="45" t="s">
        <v>33</v>
      </c>
      <c r="O70" s="45" t="str">
        <f t="shared" si="1"/>
        <v>三交</v>
      </c>
      <c r="P70" s="45">
        <v>1</v>
      </c>
      <c r="Q70" s="45">
        <v>624</v>
      </c>
      <c r="R70" s="55">
        <v>42887</v>
      </c>
      <c r="S70" s="55">
        <v>43099</v>
      </c>
      <c r="T70" s="48" t="s">
        <v>148</v>
      </c>
    </row>
    <row r="71" ht="37.5" customHeight="1" spans="1:20">
      <c r="A71" s="45">
        <v>65</v>
      </c>
      <c r="B71" s="46" t="s">
        <v>25</v>
      </c>
      <c r="C71" s="46" t="s">
        <v>26</v>
      </c>
      <c r="D71" s="44" t="s">
        <v>149</v>
      </c>
      <c r="E71" s="44" t="s">
        <v>28</v>
      </c>
      <c r="F71" s="44" t="s">
        <v>100</v>
      </c>
      <c r="G71" s="44" t="s">
        <v>150</v>
      </c>
      <c r="H71" s="44" t="s">
        <v>151</v>
      </c>
      <c r="I71" s="48" t="s">
        <v>152</v>
      </c>
      <c r="J71" s="45">
        <v>281000</v>
      </c>
      <c r="K71" s="45"/>
      <c r="L71" s="45" t="s">
        <v>32</v>
      </c>
      <c r="M71" s="49"/>
      <c r="N71" s="45" t="s">
        <v>33</v>
      </c>
      <c r="O71" s="45" t="str">
        <f t="shared" si="1"/>
        <v>薛村镇</v>
      </c>
      <c r="P71" s="45">
        <v>1</v>
      </c>
      <c r="Q71" s="45">
        <v>848</v>
      </c>
      <c r="R71" s="55">
        <v>42887</v>
      </c>
      <c r="S71" s="55">
        <v>43099</v>
      </c>
      <c r="T71" s="48" t="s">
        <v>152</v>
      </c>
    </row>
    <row r="72" ht="37.5" customHeight="1" spans="1:20">
      <c r="A72" s="45">
        <v>66</v>
      </c>
      <c r="B72" s="46" t="s">
        <v>25</v>
      </c>
      <c r="C72" s="46" t="s">
        <v>26</v>
      </c>
      <c r="D72" s="44" t="s">
        <v>149</v>
      </c>
      <c r="E72" s="44" t="s">
        <v>28</v>
      </c>
      <c r="F72" s="44" t="s">
        <v>100</v>
      </c>
      <c r="G72" s="44" t="s">
        <v>150</v>
      </c>
      <c r="H72" s="44" t="s">
        <v>153</v>
      </c>
      <c r="I72" s="48" t="s">
        <v>154</v>
      </c>
      <c r="J72" s="45">
        <v>234300</v>
      </c>
      <c r="K72" s="45"/>
      <c r="L72" s="45" t="s">
        <v>32</v>
      </c>
      <c r="M72" s="49"/>
      <c r="N72" s="45" t="s">
        <v>33</v>
      </c>
      <c r="O72" s="45" t="str">
        <f t="shared" si="1"/>
        <v>薛村镇</v>
      </c>
      <c r="P72" s="45">
        <v>1</v>
      </c>
      <c r="Q72" s="45">
        <v>531</v>
      </c>
      <c r="R72" s="58">
        <v>42856</v>
      </c>
      <c r="S72" s="58">
        <v>43040</v>
      </c>
      <c r="T72" s="48" t="s">
        <v>154</v>
      </c>
    </row>
    <row r="73" ht="37.5" customHeight="1" spans="1:20">
      <c r="A73" s="45">
        <v>67</v>
      </c>
      <c r="B73" s="46" t="s">
        <v>25</v>
      </c>
      <c r="C73" s="46" t="s">
        <v>26</v>
      </c>
      <c r="D73" s="44" t="s">
        <v>149</v>
      </c>
      <c r="E73" s="44" t="s">
        <v>28</v>
      </c>
      <c r="F73" s="44" t="s">
        <v>100</v>
      </c>
      <c r="G73" s="44" t="s">
        <v>150</v>
      </c>
      <c r="H73" s="44" t="s">
        <v>155</v>
      </c>
      <c r="I73" s="48" t="s">
        <v>156</v>
      </c>
      <c r="J73" s="45">
        <v>144600</v>
      </c>
      <c r="K73" s="45"/>
      <c r="L73" s="45" t="s">
        <v>32</v>
      </c>
      <c r="M73" s="49"/>
      <c r="N73" s="45" t="s">
        <v>33</v>
      </c>
      <c r="O73" s="45" t="str">
        <f t="shared" si="1"/>
        <v>薛村镇</v>
      </c>
      <c r="P73" s="45">
        <v>1</v>
      </c>
      <c r="Q73" s="45">
        <v>416</v>
      </c>
      <c r="R73" s="58" t="s">
        <v>157</v>
      </c>
      <c r="S73" s="58">
        <v>43100</v>
      </c>
      <c r="T73" s="48" t="s">
        <v>156</v>
      </c>
    </row>
    <row r="74" ht="37.5" customHeight="1" spans="1:20">
      <c r="A74" s="45">
        <v>68</v>
      </c>
      <c r="B74" s="46" t="s">
        <v>25</v>
      </c>
      <c r="C74" s="46" t="s">
        <v>26</v>
      </c>
      <c r="D74" s="44" t="s">
        <v>149</v>
      </c>
      <c r="E74" s="44" t="s">
        <v>28</v>
      </c>
      <c r="F74" s="44" t="s">
        <v>100</v>
      </c>
      <c r="G74" s="44" t="s">
        <v>150</v>
      </c>
      <c r="H74" s="44" t="s">
        <v>158</v>
      </c>
      <c r="I74" s="48" t="s">
        <v>159</v>
      </c>
      <c r="J74" s="45">
        <v>120000</v>
      </c>
      <c r="K74" s="45"/>
      <c r="L74" s="45" t="s">
        <v>32</v>
      </c>
      <c r="M74" s="49"/>
      <c r="N74" s="45" t="s">
        <v>33</v>
      </c>
      <c r="O74" s="45" t="str">
        <f t="shared" si="1"/>
        <v>薛村镇</v>
      </c>
      <c r="P74" s="45">
        <v>1</v>
      </c>
      <c r="Q74" s="45">
        <v>701</v>
      </c>
      <c r="R74" s="58">
        <v>42988</v>
      </c>
      <c r="S74" s="58">
        <v>43008</v>
      </c>
      <c r="T74" s="48" t="s">
        <v>159</v>
      </c>
    </row>
    <row r="75" ht="37.5" customHeight="1" spans="1:20">
      <c r="A75" s="45">
        <v>69</v>
      </c>
      <c r="B75" s="46" t="s">
        <v>25</v>
      </c>
      <c r="C75" s="46" t="s">
        <v>26</v>
      </c>
      <c r="D75" s="44" t="s">
        <v>149</v>
      </c>
      <c r="E75" s="44" t="s">
        <v>28</v>
      </c>
      <c r="F75" s="44" t="s">
        <v>100</v>
      </c>
      <c r="G75" s="44" t="s">
        <v>150</v>
      </c>
      <c r="H75" s="44" t="s">
        <v>158</v>
      </c>
      <c r="I75" s="48" t="s">
        <v>159</v>
      </c>
      <c r="J75" s="45">
        <v>98900</v>
      </c>
      <c r="K75" s="45"/>
      <c r="L75" s="45" t="s">
        <v>32</v>
      </c>
      <c r="M75" s="49"/>
      <c r="N75" s="45" t="s">
        <v>33</v>
      </c>
      <c r="O75" s="45" t="str">
        <f t="shared" si="1"/>
        <v>薛村镇</v>
      </c>
      <c r="P75" s="45">
        <v>1</v>
      </c>
      <c r="Q75" s="45">
        <v>701</v>
      </c>
      <c r="R75" s="58">
        <v>42988</v>
      </c>
      <c r="S75" s="58">
        <v>43008</v>
      </c>
      <c r="T75" s="48" t="s">
        <v>159</v>
      </c>
    </row>
    <row r="76" ht="37.5" customHeight="1" spans="1:20">
      <c r="A76" s="45">
        <v>70</v>
      </c>
      <c r="B76" s="46" t="s">
        <v>25</v>
      </c>
      <c r="C76" s="46" t="s">
        <v>34</v>
      </c>
      <c r="D76" s="44" t="s">
        <v>149</v>
      </c>
      <c r="E76" s="44" t="s">
        <v>28</v>
      </c>
      <c r="F76" s="44" t="s">
        <v>100</v>
      </c>
      <c r="G76" s="44" t="s">
        <v>150</v>
      </c>
      <c r="H76" s="44" t="s">
        <v>160</v>
      </c>
      <c r="I76" s="48" t="s">
        <v>161</v>
      </c>
      <c r="J76" s="45">
        <v>49500</v>
      </c>
      <c r="K76" s="45"/>
      <c r="L76" s="45" t="s">
        <v>32</v>
      </c>
      <c r="M76" s="49"/>
      <c r="N76" s="45" t="s">
        <v>37</v>
      </c>
      <c r="O76" s="45" t="str">
        <f t="shared" si="1"/>
        <v>薛村镇</v>
      </c>
      <c r="P76" s="45">
        <v>1</v>
      </c>
      <c r="Q76" s="45">
        <v>494</v>
      </c>
      <c r="R76" s="58">
        <v>42988</v>
      </c>
      <c r="S76" s="58">
        <v>43008</v>
      </c>
      <c r="T76" s="48" t="s">
        <v>161</v>
      </c>
    </row>
    <row r="77" ht="37.5" customHeight="1" spans="1:20">
      <c r="A77" s="45">
        <v>71</v>
      </c>
      <c r="B77" s="46" t="s">
        <v>25</v>
      </c>
      <c r="C77" s="46" t="s">
        <v>34</v>
      </c>
      <c r="D77" s="44" t="s">
        <v>149</v>
      </c>
      <c r="E77" s="44" t="s">
        <v>28</v>
      </c>
      <c r="F77" s="44" t="s">
        <v>100</v>
      </c>
      <c r="G77" s="44" t="s">
        <v>150</v>
      </c>
      <c r="H77" s="44" t="s">
        <v>151</v>
      </c>
      <c r="I77" s="48" t="s">
        <v>162</v>
      </c>
      <c r="J77" s="45">
        <v>9300</v>
      </c>
      <c r="K77" s="45"/>
      <c r="L77" s="45" t="s">
        <v>32</v>
      </c>
      <c r="M77" s="49"/>
      <c r="N77" s="45" t="s">
        <v>37</v>
      </c>
      <c r="O77" s="45" t="str">
        <f t="shared" si="1"/>
        <v>薛村镇</v>
      </c>
      <c r="P77" s="45">
        <v>1</v>
      </c>
      <c r="Q77" s="45">
        <v>848</v>
      </c>
      <c r="R77" s="58">
        <v>43013</v>
      </c>
      <c r="S77" s="58">
        <v>43044</v>
      </c>
      <c r="T77" s="48" t="s">
        <v>162</v>
      </c>
    </row>
    <row r="78" ht="37.5" customHeight="1" spans="1:20">
      <c r="A78" s="45">
        <v>72</v>
      </c>
      <c r="B78" s="46" t="s">
        <v>25</v>
      </c>
      <c r="C78" s="46" t="s">
        <v>34</v>
      </c>
      <c r="D78" s="44" t="s">
        <v>149</v>
      </c>
      <c r="E78" s="44" t="s">
        <v>28</v>
      </c>
      <c r="F78" s="44" t="s">
        <v>100</v>
      </c>
      <c r="G78" s="44" t="s">
        <v>150</v>
      </c>
      <c r="H78" s="44" t="s">
        <v>158</v>
      </c>
      <c r="I78" s="48" t="s">
        <v>163</v>
      </c>
      <c r="J78" s="45">
        <v>248100</v>
      </c>
      <c r="K78" s="45"/>
      <c r="L78" s="45" t="s">
        <v>32</v>
      </c>
      <c r="M78" s="49"/>
      <c r="N78" s="45" t="s">
        <v>37</v>
      </c>
      <c r="O78" s="45" t="str">
        <f t="shared" si="1"/>
        <v>薛村镇</v>
      </c>
      <c r="P78" s="45">
        <v>1</v>
      </c>
      <c r="Q78" s="45">
        <v>701</v>
      </c>
      <c r="R78" s="58">
        <v>42983</v>
      </c>
      <c r="S78" s="58">
        <v>43044</v>
      </c>
      <c r="T78" s="48" t="s">
        <v>163</v>
      </c>
    </row>
    <row r="79" ht="37.5" customHeight="1" spans="1:20">
      <c r="A79" s="45">
        <v>73</v>
      </c>
      <c r="B79" s="46" t="s">
        <v>25</v>
      </c>
      <c r="C79" s="46" t="s">
        <v>34</v>
      </c>
      <c r="D79" s="44" t="s">
        <v>149</v>
      </c>
      <c r="E79" s="44" t="s">
        <v>28</v>
      </c>
      <c r="F79" s="44" t="s">
        <v>100</v>
      </c>
      <c r="G79" s="44" t="s">
        <v>150</v>
      </c>
      <c r="H79" s="44" t="s">
        <v>158</v>
      </c>
      <c r="I79" s="48" t="s">
        <v>164</v>
      </c>
      <c r="J79" s="45">
        <v>234500</v>
      </c>
      <c r="K79" s="45"/>
      <c r="L79" s="45" t="s">
        <v>32</v>
      </c>
      <c r="M79" s="49"/>
      <c r="N79" s="45" t="s">
        <v>37</v>
      </c>
      <c r="O79" s="45" t="str">
        <f t="shared" si="1"/>
        <v>薛村镇</v>
      </c>
      <c r="P79" s="45">
        <v>1</v>
      </c>
      <c r="Q79" s="45">
        <v>701</v>
      </c>
      <c r="R79" s="58">
        <v>42988</v>
      </c>
      <c r="S79" s="58">
        <v>43049</v>
      </c>
      <c r="T79" s="48" t="s">
        <v>164</v>
      </c>
    </row>
    <row r="80" ht="37.5" customHeight="1" spans="1:20">
      <c r="A80" s="45">
        <v>74</v>
      </c>
      <c r="B80" s="46" t="s">
        <v>25</v>
      </c>
      <c r="C80" s="46" t="s">
        <v>34</v>
      </c>
      <c r="D80" s="44" t="s">
        <v>149</v>
      </c>
      <c r="E80" s="44" t="s">
        <v>28</v>
      </c>
      <c r="F80" s="44" t="s">
        <v>100</v>
      </c>
      <c r="G80" s="44" t="s">
        <v>150</v>
      </c>
      <c r="H80" s="44" t="s">
        <v>153</v>
      </c>
      <c r="I80" s="48" t="s">
        <v>165</v>
      </c>
      <c r="J80" s="45">
        <v>92400</v>
      </c>
      <c r="K80" s="45"/>
      <c r="L80" s="45" t="s">
        <v>32</v>
      </c>
      <c r="M80" s="49"/>
      <c r="N80" s="45" t="s">
        <v>37</v>
      </c>
      <c r="O80" s="45" t="str">
        <f t="shared" si="1"/>
        <v>薛村镇</v>
      </c>
      <c r="P80" s="45">
        <v>1</v>
      </c>
      <c r="Q80" s="45">
        <v>531</v>
      </c>
      <c r="R80" s="58">
        <v>43003</v>
      </c>
      <c r="S80" s="58">
        <v>43033</v>
      </c>
      <c r="T80" s="48" t="s">
        <v>165</v>
      </c>
    </row>
    <row r="81" ht="37.5" customHeight="1" spans="1:20">
      <c r="A81" s="45">
        <v>75</v>
      </c>
      <c r="B81" s="46" t="s">
        <v>25</v>
      </c>
      <c r="C81" s="46" t="s">
        <v>34</v>
      </c>
      <c r="D81" s="44" t="s">
        <v>149</v>
      </c>
      <c r="E81" s="44" t="s">
        <v>28</v>
      </c>
      <c r="F81" s="44" t="s">
        <v>100</v>
      </c>
      <c r="G81" s="44" t="s">
        <v>150</v>
      </c>
      <c r="H81" s="44" t="s">
        <v>153</v>
      </c>
      <c r="I81" s="48" t="s">
        <v>166</v>
      </c>
      <c r="J81" s="45">
        <v>81100</v>
      </c>
      <c r="K81" s="45"/>
      <c r="L81" s="45" t="s">
        <v>32</v>
      </c>
      <c r="M81" s="49"/>
      <c r="N81" s="45" t="s">
        <v>37</v>
      </c>
      <c r="O81" s="45" t="str">
        <f t="shared" si="1"/>
        <v>薛村镇</v>
      </c>
      <c r="P81" s="45">
        <v>1</v>
      </c>
      <c r="Q81" s="45">
        <v>531</v>
      </c>
      <c r="R81" s="58">
        <v>43003</v>
      </c>
      <c r="S81" s="58">
        <v>43033</v>
      </c>
      <c r="T81" s="48" t="s">
        <v>166</v>
      </c>
    </row>
    <row r="82" ht="37.5" customHeight="1" spans="1:20">
      <c r="A82" s="45">
        <v>76</v>
      </c>
      <c r="B82" s="46" t="s">
        <v>25</v>
      </c>
      <c r="C82" s="46" t="s">
        <v>26</v>
      </c>
      <c r="D82" s="44" t="s">
        <v>167</v>
      </c>
      <c r="E82" s="44" t="s">
        <v>28</v>
      </c>
      <c r="F82" s="44" t="s">
        <v>100</v>
      </c>
      <c r="G82" s="44" t="s">
        <v>167</v>
      </c>
      <c r="H82" s="44" t="s">
        <v>168</v>
      </c>
      <c r="I82" s="48" t="s">
        <v>169</v>
      </c>
      <c r="J82" s="45">
        <v>250000</v>
      </c>
      <c r="K82" s="45"/>
      <c r="L82" s="45" t="s">
        <v>32</v>
      </c>
      <c r="M82" s="49"/>
      <c r="N82" s="45" t="s">
        <v>33</v>
      </c>
      <c r="O82" s="45" t="str">
        <f t="shared" si="1"/>
        <v>金家庄</v>
      </c>
      <c r="P82" s="45">
        <v>1</v>
      </c>
      <c r="Q82" s="45">
        <v>713</v>
      </c>
      <c r="R82" s="58">
        <v>42904</v>
      </c>
      <c r="S82" s="58">
        <v>43070</v>
      </c>
      <c r="T82" s="48" t="s">
        <v>169</v>
      </c>
    </row>
    <row r="83" ht="37.5" customHeight="1" spans="1:20">
      <c r="A83" s="45">
        <v>77</v>
      </c>
      <c r="B83" s="46" t="s">
        <v>25</v>
      </c>
      <c r="C83" s="46" t="s">
        <v>26</v>
      </c>
      <c r="D83" s="44" t="s">
        <v>167</v>
      </c>
      <c r="E83" s="44" t="s">
        <v>28</v>
      </c>
      <c r="F83" s="44" t="s">
        <v>100</v>
      </c>
      <c r="G83" s="44" t="s">
        <v>167</v>
      </c>
      <c r="H83" s="44" t="s">
        <v>170</v>
      </c>
      <c r="I83" s="48" t="s">
        <v>171</v>
      </c>
      <c r="J83" s="45">
        <v>330000</v>
      </c>
      <c r="K83" s="45"/>
      <c r="L83" s="45" t="s">
        <v>32</v>
      </c>
      <c r="M83" s="49"/>
      <c r="N83" s="45" t="s">
        <v>33</v>
      </c>
      <c r="O83" s="45" t="str">
        <f t="shared" si="1"/>
        <v>金家庄</v>
      </c>
      <c r="P83" s="45">
        <v>1</v>
      </c>
      <c r="Q83" s="45">
        <v>513</v>
      </c>
      <c r="R83" s="58">
        <v>42904</v>
      </c>
      <c r="S83" s="58">
        <v>43070</v>
      </c>
      <c r="T83" s="48" t="s">
        <v>171</v>
      </c>
    </row>
    <row r="84" ht="37.5" customHeight="1" spans="1:20">
      <c r="A84" s="45">
        <v>78</v>
      </c>
      <c r="B84" s="46" t="s">
        <v>25</v>
      </c>
      <c r="C84" s="46" t="s">
        <v>26</v>
      </c>
      <c r="D84" s="44" t="s">
        <v>167</v>
      </c>
      <c r="E84" s="44" t="s">
        <v>28</v>
      </c>
      <c r="F84" s="44" t="s">
        <v>100</v>
      </c>
      <c r="G84" s="44" t="s">
        <v>167</v>
      </c>
      <c r="H84" s="44" t="s">
        <v>172</v>
      </c>
      <c r="I84" s="48" t="s">
        <v>173</v>
      </c>
      <c r="J84" s="45">
        <v>209600</v>
      </c>
      <c r="K84" s="45"/>
      <c r="L84" s="45" t="s">
        <v>32</v>
      </c>
      <c r="M84" s="49"/>
      <c r="N84" s="45" t="s">
        <v>33</v>
      </c>
      <c r="O84" s="45" t="str">
        <f t="shared" si="1"/>
        <v>金家庄</v>
      </c>
      <c r="P84" s="45">
        <v>1</v>
      </c>
      <c r="Q84" s="45">
        <v>488</v>
      </c>
      <c r="R84" s="58">
        <v>42904</v>
      </c>
      <c r="S84" s="58">
        <v>43070</v>
      </c>
      <c r="T84" s="48" t="s">
        <v>173</v>
      </c>
    </row>
    <row r="85" ht="37.5" customHeight="1" spans="1:20">
      <c r="A85" s="45">
        <v>79</v>
      </c>
      <c r="B85" s="46" t="s">
        <v>25</v>
      </c>
      <c r="C85" s="46" t="s">
        <v>34</v>
      </c>
      <c r="D85" s="44" t="s">
        <v>167</v>
      </c>
      <c r="E85" s="44" t="s">
        <v>28</v>
      </c>
      <c r="F85" s="44" t="s">
        <v>100</v>
      </c>
      <c r="G85" s="44" t="s">
        <v>167</v>
      </c>
      <c r="H85" s="44" t="s">
        <v>172</v>
      </c>
      <c r="I85" s="48" t="s">
        <v>174</v>
      </c>
      <c r="J85" s="45">
        <v>764900</v>
      </c>
      <c r="K85" s="45"/>
      <c r="L85" s="45" t="s">
        <v>32</v>
      </c>
      <c r="M85" s="49"/>
      <c r="N85" s="45" t="s">
        <v>37</v>
      </c>
      <c r="O85" s="45" t="str">
        <f t="shared" si="1"/>
        <v>金家庄</v>
      </c>
      <c r="P85" s="45">
        <v>1</v>
      </c>
      <c r="Q85" s="45">
        <v>488</v>
      </c>
      <c r="R85" s="58">
        <v>42967</v>
      </c>
      <c r="S85" s="54">
        <v>43099</v>
      </c>
      <c r="T85" s="48" t="s">
        <v>174</v>
      </c>
    </row>
    <row r="86" ht="37.5" customHeight="1" spans="1:20">
      <c r="A86" s="45">
        <v>80</v>
      </c>
      <c r="B86" s="46" t="s">
        <v>25</v>
      </c>
      <c r="C86" s="46" t="s">
        <v>34</v>
      </c>
      <c r="D86" s="44" t="s">
        <v>167</v>
      </c>
      <c r="E86" s="44" t="s">
        <v>28</v>
      </c>
      <c r="F86" s="44" t="s">
        <v>100</v>
      </c>
      <c r="G86" s="44" t="s">
        <v>167</v>
      </c>
      <c r="H86" s="44" t="s">
        <v>170</v>
      </c>
      <c r="I86" s="48" t="s">
        <v>175</v>
      </c>
      <c r="J86" s="45">
        <v>2165000</v>
      </c>
      <c r="K86" s="45"/>
      <c r="L86" s="45" t="s">
        <v>32</v>
      </c>
      <c r="M86" s="49"/>
      <c r="N86" s="45" t="s">
        <v>37</v>
      </c>
      <c r="O86" s="45" t="str">
        <f t="shared" si="1"/>
        <v>金家庄</v>
      </c>
      <c r="P86" s="45">
        <v>1</v>
      </c>
      <c r="Q86" s="45">
        <v>513</v>
      </c>
      <c r="R86" s="58">
        <v>42976</v>
      </c>
      <c r="S86" s="54">
        <v>43099</v>
      </c>
      <c r="T86" s="48" t="s">
        <v>175</v>
      </c>
    </row>
    <row r="87" ht="37.5" customHeight="1" spans="1:20">
      <c r="A87" s="45">
        <v>81</v>
      </c>
      <c r="B87" s="46" t="s">
        <v>25</v>
      </c>
      <c r="C87" s="46" t="s">
        <v>34</v>
      </c>
      <c r="D87" s="44" t="s">
        <v>167</v>
      </c>
      <c r="E87" s="44" t="s">
        <v>28</v>
      </c>
      <c r="F87" s="44" t="s">
        <v>100</v>
      </c>
      <c r="G87" s="44" t="s">
        <v>167</v>
      </c>
      <c r="H87" s="44" t="s">
        <v>176</v>
      </c>
      <c r="I87" s="48" t="s">
        <v>177</v>
      </c>
      <c r="J87" s="45">
        <v>477700</v>
      </c>
      <c r="K87" s="45"/>
      <c r="L87" s="45" t="s">
        <v>32</v>
      </c>
      <c r="M87" s="49"/>
      <c r="N87" s="45" t="s">
        <v>37</v>
      </c>
      <c r="O87" s="45" t="str">
        <f t="shared" si="1"/>
        <v>金家庄</v>
      </c>
      <c r="P87" s="45">
        <v>1</v>
      </c>
      <c r="Q87" s="45">
        <v>297</v>
      </c>
      <c r="R87" s="58">
        <v>42973</v>
      </c>
      <c r="S87" s="54">
        <v>43099</v>
      </c>
      <c r="T87" s="48" t="s">
        <v>177</v>
      </c>
    </row>
    <row r="88" ht="37.5" customHeight="1" spans="1:20">
      <c r="A88" s="45">
        <v>82</v>
      </c>
      <c r="B88" s="46" t="s">
        <v>25</v>
      </c>
      <c r="C88" s="46" t="s">
        <v>26</v>
      </c>
      <c r="D88" s="44" t="s">
        <v>37</v>
      </c>
      <c r="E88" s="44" t="s">
        <v>28</v>
      </c>
      <c r="F88" s="44" t="s">
        <v>100</v>
      </c>
      <c r="G88" s="44" t="s">
        <v>27</v>
      </c>
      <c r="H88" s="44" t="s">
        <v>30</v>
      </c>
      <c r="I88" s="48" t="s">
        <v>178</v>
      </c>
      <c r="J88" s="45">
        <v>1134700</v>
      </c>
      <c r="K88" s="45"/>
      <c r="L88" s="45" t="s">
        <v>32</v>
      </c>
      <c r="M88" s="49"/>
      <c r="N88" s="45" t="s">
        <v>33</v>
      </c>
      <c r="O88" s="45" t="str">
        <f t="shared" si="1"/>
        <v>交通局</v>
      </c>
      <c r="P88" s="45">
        <v>1</v>
      </c>
      <c r="Q88" s="45">
        <v>181</v>
      </c>
      <c r="R88" s="58">
        <v>42957</v>
      </c>
      <c r="S88" s="58">
        <v>43054</v>
      </c>
      <c r="T88" s="48" t="s">
        <v>178</v>
      </c>
    </row>
    <row r="89" ht="37.5" customHeight="1" spans="1:20">
      <c r="A89" s="45">
        <v>83</v>
      </c>
      <c r="B89" s="46" t="s">
        <v>25</v>
      </c>
      <c r="C89" s="46" t="s">
        <v>34</v>
      </c>
      <c r="D89" s="44" t="s">
        <v>140</v>
      </c>
      <c r="E89" s="44" t="s">
        <v>28</v>
      </c>
      <c r="F89" s="44" t="s">
        <v>100</v>
      </c>
      <c r="G89" s="44" t="s">
        <v>141</v>
      </c>
      <c r="H89" s="44" t="s">
        <v>142</v>
      </c>
      <c r="I89" s="48" t="s">
        <v>179</v>
      </c>
      <c r="J89" s="45">
        <v>331500</v>
      </c>
      <c r="K89" s="45"/>
      <c r="L89" s="45" t="s">
        <v>32</v>
      </c>
      <c r="M89" s="49"/>
      <c r="N89" s="45" t="s">
        <v>37</v>
      </c>
      <c r="O89" s="45" t="str">
        <f t="shared" si="1"/>
        <v>庄上镇</v>
      </c>
      <c r="P89" s="45"/>
      <c r="Q89" s="45">
        <v>37</v>
      </c>
      <c r="R89" s="58">
        <v>43028</v>
      </c>
      <c r="S89" s="58">
        <v>43089</v>
      </c>
      <c r="T89" s="48" t="s">
        <v>179</v>
      </c>
    </row>
    <row r="90" ht="37.5" customHeight="1" spans="1:20">
      <c r="A90" s="45">
        <v>84</v>
      </c>
      <c r="B90" s="46" t="s">
        <v>25</v>
      </c>
      <c r="C90" s="46" t="s">
        <v>34</v>
      </c>
      <c r="D90" s="44" t="s">
        <v>27</v>
      </c>
      <c r="E90" s="44" t="s">
        <v>28</v>
      </c>
      <c r="F90" s="44" t="s">
        <v>100</v>
      </c>
      <c r="G90" s="44" t="s">
        <v>27</v>
      </c>
      <c r="H90" s="44" t="s">
        <v>180</v>
      </c>
      <c r="I90" s="48" t="s">
        <v>181</v>
      </c>
      <c r="J90" s="45">
        <v>920400</v>
      </c>
      <c r="K90" s="45"/>
      <c r="L90" s="45" t="s">
        <v>32</v>
      </c>
      <c r="M90" s="49"/>
      <c r="N90" s="45" t="s">
        <v>37</v>
      </c>
      <c r="O90" s="45" t="str">
        <f t="shared" si="1"/>
        <v>成家庄</v>
      </c>
      <c r="P90" s="45">
        <v>4</v>
      </c>
      <c r="Q90" s="45">
        <v>1465</v>
      </c>
      <c r="R90" s="58">
        <v>43004</v>
      </c>
      <c r="S90" s="58">
        <v>43055</v>
      </c>
      <c r="T90" s="48" t="s">
        <v>181</v>
      </c>
    </row>
    <row r="91" ht="37.5" customHeight="1" spans="1:20">
      <c r="A91" s="45">
        <v>85</v>
      </c>
      <c r="B91" s="46" t="s">
        <v>25</v>
      </c>
      <c r="C91" s="46" t="s">
        <v>34</v>
      </c>
      <c r="D91" s="44" t="s">
        <v>129</v>
      </c>
      <c r="E91" s="44" t="s">
        <v>28</v>
      </c>
      <c r="F91" s="44" t="s">
        <v>100</v>
      </c>
      <c r="G91" s="44" t="s">
        <v>129</v>
      </c>
      <c r="H91" s="44" t="s">
        <v>135</v>
      </c>
      <c r="I91" s="48" t="s">
        <v>182</v>
      </c>
      <c r="J91" s="45">
        <v>202000</v>
      </c>
      <c r="K91" s="45"/>
      <c r="L91" s="45" t="s">
        <v>32</v>
      </c>
      <c r="M91" s="49"/>
      <c r="N91" s="45" t="s">
        <v>37</v>
      </c>
      <c r="O91" s="45" t="str">
        <f t="shared" si="1"/>
        <v>留誉</v>
      </c>
      <c r="P91" s="45">
        <v>1</v>
      </c>
      <c r="Q91" s="45">
        <v>414</v>
      </c>
      <c r="R91" s="58">
        <v>43057</v>
      </c>
      <c r="S91" s="58">
        <v>43177</v>
      </c>
      <c r="T91" s="48" t="s">
        <v>182</v>
      </c>
    </row>
    <row r="92" ht="44" customHeight="1" spans="1:20">
      <c r="A92" s="45">
        <v>86</v>
      </c>
      <c r="B92" s="46" t="s">
        <v>25</v>
      </c>
      <c r="C92" s="46" t="s">
        <v>34</v>
      </c>
      <c r="D92" s="44" t="s">
        <v>129</v>
      </c>
      <c r="E92" s="44" t="s">
        <v>28</v>
      </c>
      <c r="F92" s="44" t="s">
        <v>100</v>
      </c>
      <c r="G92" s="44" t="s">
        <v>129</v>
      </c>
      <c r="H92" s="44" t="s">
        <v>130</v>
      </c>
      <c r="I92" s="48" t="s">
        <v>183</v>
      </c>
      <c r="J92" s="45">
        <v>348900</v>
      </c>
      <c r="K92" s="45"/>
      <c r="L92" s="45" t="s">
        <v>32</v>
      </c>
      <c r="M92" s="49"/>
      <c r="N92" s="45" t="s">
        <v>37</v>
      </c>
      <c r="O92" s="45" t="str">
        <f t="shared" si="1"/>
        <v>留誉</v>
      </c>
      <c r="P92" s="45">
        <v>1</v>
      </c>
      <c r="Q92" s="45">
        <v>928</v>
      </c>
      <c r="R92" s="58">
        <v>43057</v>
      </c>
      <c r="S92" s="58">
        <v>43177</v>
      </c>
      <c r="T92" s="48" t="s">
        <v>183</v>
      </c>
    </row>
    <row r="93" ht="63" customHeight="1" spans="1:20">
      <c r="A93" s="45">
        <v>87</v>
      </c>
      <c r="B93" s="46" t="s">
        <v>25</v>
      </c>
      <c r="C93" s="46" t="s">
        <v>34</v>
      </c>
      <c r="D93" s="44" t="s">
        <v>129</v>
      </c>
      <c r="E93" s="44" t="s">
        <v>28</v>
      </c>
      <c r="F93" s="44" t="s">
        <v>100</v>
      </c>
      <c r="G93" s="44" t="s">
        <v>129</v>
      </c>
      <c r="H93" s="44" t="s">
        <v>137</v>
      </c>
      <c r="I93" s="48" t="s">
        <v>184</v>
      </c>
      <c r="J93" s="45">
        <v>1210300</v>
      </c>
      <c r="K93" s="45"/>
      <c r="L93" s="45" t="s">
        <v>32</v>
      </c>
      <c r="M93" s="49"/>
      <c r="N93" s="45" t="s">
        <v>37</v>
      </c>
      <c r="O93" s="45" t="str">
        <f t="shared" si="1"/>
        <v>留誉</v>
      </c>
      <c r="P93" s="45">
        <v>1</v>
      </c>
      <c r="Q93" s="45">
        <v>436</v>
      </c>
      <c r="R93" s="58">
        <v>43084</v>
      </c>
      <c r="S93" s="58">
        <v>43205</v>
      </c>
      <c r="T93" s="48" t="s">
        <v>184</v>
      </c>
    </row>
    <row r="94" ht="90" customHeight="1" spans="1:20">
      <c r="A94" s="45">
        <v>88</v>
      </c>
      <c r="B94" s="46" t="s">
        <v>25</v>
      </c>
      <c r="C94" s="46" t="s">
        <v>34</v>
      </c>
      <c r="D94" s="44" t="s">
        <v>129</v>
      </c>
      <c r="E94" s="44" t="s">
        <v>28</v>
      </c>
      <c r="F94" s="44" t="s">
        <v>100</v>
      </c>
      <c r="G94" s="44" t="s">
        <v>129</v>
      </c>
      <c r="H94" s="44" t="s">
        <v>138</v>
      </c>
      <c r="I94" s="48" t="s">
        <v>185</v>
      </c>
      <c r="J94" s="45">
        <v>81100</v>
      </c>
      <c r="K94" s="45"/>
      <c r="L94" s="45" t="s">
        <v>32</v>
      </c>
      <c r="M94" s="49"/>
      <c r="N94" s="45" t="s">
        <v>37</v>
      </c>
      <c r="O94" s="45" t="str">
        <f t="shared" si="1"/>
        <v>留誉</v>
      </c>
      <c r="P94" s="45">
        <v>1</v>
      </c>
      <c r="Q94" s="45">
        <v>897</v>
      </c>
      <c r="R94" s="58">
        <v>43077</v>
      </c>
      <c r="S94" s="58">
        <v>43198</v>
      </c>
      <c r="T94" s="48" t="s">
        <v>185</v>
      </c>
    </row>
    <row r="95" ht="37.5" customHeight="1" spans="1:20">
      <c r="A95" s="45">
        <v>89</v>
      </c>
      <c r="B95" s="46" t="s">
        <v>25</v>
      </c>
      <c r="C95" s="46" t="s">
        <v>34</v>
      </c>
      <c r="D95" s="44" t="s">
        <v>129</v>
      </c>
      <c r="E95" s="44" t="s">
        <v>28</v>
      </c>
      <c r="F95" s="44" t="s">
        <v>100</v>
      </c>
      <c r="G95" s="44" t="s">
        <v>129</v>
      </c>
      <c r="H95" s="44" t="s">
        <v>130</v>
      </c>
      <c r="I95" s="48" t="s">
        <v>186</v>
      </c>
      <c r="J95" s="45">
        <v>6852500</v>
      </c>
      <c r="K95" s="45"/>
      <c r="L95" s="45" t="s">
        <v>32</v>
      </c>
      <c r="M95" s="49"/>
      <c r="N95" s="45" t="s">
        <v>37</v>
      </c>
      <c r="O95" s="45" t="str">
        <f t="shared" si="1"/>
        <v>留誉</v>
      </c>
      <c r="P95" s="45">
        <v>1</v>
      </c>
      <c r="Q95" s="45">
        <v>928</v>
      </c>
      <c r="R95" s="58">
        <v>43095</v>
      </c>
      <c r="S95" s="58">
        <v>43246</v>
      </c>
      <c r="T95" s="48" t="s">
        <v>186</v>
      </c>
    </row>
    <row r="96" ht="37.5" customHeight="1" spans="1:20">
      <c r="A96" s="45">
        <v>90</v>
      </c>
      <c r="B96" s="46" t="s">
        <v>25</v>
      </c>
      <c r="C96" s="46" t="s">
        <v>34</v>
      </c>
      <c r="D96" s="44" t="s">
        <v>99</v>
      </c>
      <c r="E96" s="44" t="s">
        <v>28</v>
      </c>
      <c r="F96" s="44" t="s">
        <v>100</v>
      </c>
      <c r="G96" s="44" t="s">
        <v>101</v>
      </c>
      <c r="H96" s="44" t="s">
        <v>102</v>
      </c>
      <c r="I96" s="48" t="s">
        <v>187</v>
      </c>
      <c r="J96" s="45">
        <v>51500</v>
      </c>
      <c r="K96" s="45"/>
      <c r="L96" s="45" t="s">
        <v>32</v>
      </c>
      <c r="M96" s="49"/>
      <c r="N96" s="45" t="s">
        <v>37</v>
      </c>
      <c r="O96" s="45" t="str">
        <f t="shared" si="1"/>
        <v>孟门镇</v>
      </c>
      <c r="P96" s="45">
        <v>1</v>
      </c>
      <c r="Q96" s="45">
        <v>428</v>
      </c>
      <c r="R96" s="55">
        <v>43079</v>
      </c>
      <c r="S96" s="54">
        <v>43099</v>
      </c>
      <c r="T96" s="48" t="s">
        <v>187</v>
      </c>
    </row>
    <row r="97" ht="37.5" customHeight="1" spans="1:20">
      <c r="A97" s="45">
        <v>91</v>
      </c>
      <c r="B97" s="46" t="s">
        <v>25</v>
      </c>
      <c r="C97" s="46" t="s">
        <v>34</v>
      </c>
      <c r="D97" s="44" t="s">
        <v>99</v>
      </c>
      <c r="E97" s="44" t="s">
        <v>28</v>
      </c>
      <c r="F97" s="44" t="s">
        <v>100</v>
      </c>
      <c r="G97" s="44" t="s">
        <v>101</v>
      </c>
      <c r="H97" s="44" t="s">
        <v>188</v>
      </c>
      <c r="I97" s="48" t="s">
        <v>189</v>
      </c>
      <c r="J97" s="45">
        <v>170300</v>
      </c>
      <c r="K97" s="45"/>
      <c r="L97" s="45" t="s">
        <v>32</v>
      </c>
      <c r="M97" s="49"/>
      <c r="N97" s="45" t="s">
        <v>37</v>
      </c>
      <c r="O97" s="45" t="str">
        <f t="shared" si="1"/>
        <v>孟门镇</v>
      </c>
      <c r="P97" s="45">
        <v>1</v>
      </c>
      <c r="Q97" s="45">
        <v>251</v>
      </c>
      <c r="R97" s="55">
        <v>43079</v>
      </c>
      <c r="S97" s="54">
        <v>43099</v>
      </c>
      <c r="T97" s="48" t="s">
        <v>189</v>
      </c>
    </row>
    <row r="98" ht="37.5" customHeight="1" spans="1:20">
      <c r="A98" s="45">
        <v>92</v>
      </c>
      <c r="B98" s="46" t="s">
        <v>25</v>
      </c>
      <c r="C98" s="46" t="s">
        <v>34</v>
      </c>
      <c r="D98" s="44" t="s">
        <v>99</v>
      </c>
      <c r="E98" s="44" t="s">
        <v>28</v>
      </c>
      <c r="F98" s="44" t="s">
        <v>100</v>
      </c>
      <c r="G98" s="44" t="s">
        <v>101</v>
      </c>
      <c r="H98" s="44" t="s">
        <v>190</v>
      </c>
      <c r="I98" s="48" t="s">
        <v>191</v>
      </c>
      <c r="J98" s="45">
        <v>83600</v>
      </c>
      <c r="K98" s="45"/>
      <c r="L98" s="45" t="s">
        <v>32</v>
      </c>
      <c r="M98" s="49"/>
      <c r="N98" s="45" t="s">
        <v>37</v>
      </c>
      <c r="O98" s="45" t="str">
        <f t="shared" si="1"/>
        <v>孟门镇</v>
      </c>
      <c r="P98" s="45"/>
      <c r="Q98" s="45">
        <v>9</v>
      </c>
      <c r="R98" s="55">
        <v>43079</v>
      </c>
      <c r="S98" s="54">
        <v>43099</v>
      </c>
      <c r="T98" s="48" t="s">
        <v>191</v>
      </c>
    </row>
    <row r="99" ht="37.5" customHeight="1" spans="1:20">
      <c r="A99" s="45">
        <v>93</v>
      </c>
      <c r="B99" s="46" t="s">
        <v>25</v>
      </c>
      <c r="C99" s="46" t="s">
        <v>34</v>
      </c>
      <c r="D99" s="44" t="s">
        <v>73</v>
      </c>
      <c r="E99" s="44" t="s">
        <v>28</v>
      </c>
      <c r="F99" s="44" t="s">
        <v>100</v>
      </c>
      <c r="G99" s="44" t="s">
        <v>73</v>
      </c>
      <c r="H99" s="44"/>
      <c r="I99" s="48" t="s">
        <v>192</v>
      </c>
      <c r="J99" s="45">
        <v>398600</v>
      </c>
      <c r="K99" s="45"/>
      <c r="L99" s="45" t="s">
        <v>32</v>
      </c>
      <c r="M99" s="49"/>
      <c r="N99" s="45" t="s">
        <v>37</v>
      </c>
      <c r="O99" s="45" t="str">
        <f t="shared" si="1"/>
        <v>柳林镇</v>
      </c>
      <c r="P99" s="45">
        <v>3</v>
      </c>
      <c r="Q99" s="45">
        <v>1864</v>
      </c>
      <c r="R99" s="54">
        <v>42975</v>
      </c>
      <c r="S99" s="54">
        <v>43099</v>
      </c>
      <c r="T99" s="48" t="s">
        <v>192</v>
      </c>
    </row>
    <row r="100" ht="37.5" customHeight="1" spans="1:20">
      <c r="A100" s="45">
        <v>94</v>
      </c>
      <c r="B100" s="46" t="s">
        <v>25</v>
      </c>
      <c r="C100" s="46" t="s">
        <v>34</v>
      </c>
      <c r="D100" s="44" t="s">
        <v>51</v>
      </c>
      <c r="E100" s="44" t="s">
        <v>28</v>
      </c>
      <c r="F100" s="44" t="s">
        <v>100</v>
      </c>
      <c r="G100" s="44" t="s">
        <v>51</v>
      </c>
      <c r="H100" s="44" t="s">
        <v>193</v>
      </c>
      <c r="I100" s="48" t="s">
        <v>194</v>
      </c>
      <c r="J100" s="45">
        <v>347700</v>
      </c>
      <c r="K100" s="45"/>
      <c r="L100" s="45" t="s">
        <v>32</v>
      </c>
      <c r="M100" s="49"/>
      <c r="N100" s="45" t="s">
        <v>37</v>
      </c>
      <c r="O100" s="45" t="str">
        <f t="shared" si="1"/>
        <v>三交</v>
      </c>
      <c r="P100" s="45">
        <v>1</v>
      </c>
      <c r="Q100" s="45">
        <v>433</v>
      </c>
      <c r="R100" s="56">
        <v>43059</v>
      </c>
      <c r="S100" s="56">
        <v>43089</v>
      </c>
      <c r="T100" s="48" t="s">
        <v>194</v>
      </c>
    </row>
    <row r="101" ht="37.5" customHeight="1" spans="1:20">
      <c r="A101" s="45">
        <v>95</v>
      </c>
      <c r="B101" s="46" t="s">
        <v>25</v>
      </c>
      <c r="C101" s="46" t="s">
        <v>34</v>
      </c>
      <c r="D101" s="44" t="s">
        <v>64</v>
      </c>
      <c r="E101" s="44" t="s">
        <v>28</v>
      </c>
      <c r="F101" s="44" t="s">
        <v>100</v>
      </c>
      <c r="G101" s="44" t="s">
        <v>65</v>
      </c>
      <c r="H101" s="44" t="s">
        <v>195</v>
      </c>
      <c r="I101" s="48" t="s">
        <v>196</v>
      </c>
      <c r="J101" s="45">
        <v>637000</v>
      </c>
      <c r="K101" s="45"/>
      <c r="L101" s="45" t="s">
        <v>32</v>
      </c>
      <c r="M101" s="49"/>
      <c r="N101" s="45" t="s">
        <v>37</v>
      </c>
      <c r="O101" s="45" t="str">
        <f t="shared" si="1"/>
        <v>高家沟乡</v>
      </c>
      <c r="P101" s="45"/>
      <c r="Q101" s="45">
        <v>42</v>
      </c>
      <c r="R101" s="55">
        <v>43089</v>
      </c>
      <c r="S101" s="55">
        <v>43151</v>
      </c>
      <c r="T101" s="48" t="s">
        <v>196</v>
      </c>
    </row>
    <row r="102" ht="37.5" customHeight="1" spans="1:20">
      <c r="A102" s="45">
        <v>96</v>
      </c>
      <c r="B102" s="46" t="s">
        <v>25</v>
      </c>
      <c r="C102" s="46" t="s">
        <v>34</v>
      </c>
      <c r="D102" s="44" t="s">
        <v>64</v>
      </c>
      <c r="E102" s="44" t="s">
        <v>28</v>
      </c>
      <c r="F102" s="44" t="s">
        <v>100</v>
      </c>
      <c r="G102" s="44" t="s">
        <v>65</v>
      </c>
      <c r="H102" s="44" t="s">
        <v>197</v>
      </c>
      <c r="I102" s="48" t="s">
        <v>198</v>
      </c>
      <c r="J102" s="45">
        <v>539100</v>
      </c>
      <c r="K102" s="45"/>
      <c r="L102" s="45" t="s">
        <v>32</v>
      </c>
      <c r="M102" s="49"/>
      <c r="N102" s="45" t="s">
        <v>37</v>
      </c>
      <c r="O102" s="45" t="str">
        <f t="shared" si="1"/>
        <v>高家沟乡</v>
      </c>
      <c r="P102" s="45"/>
      <c r="Q102" s="45">
        <v>28</v>
      </c>
      <c r="R102" s="55">
        <v>43023</v>
      </c>
      <c r="S102" s="55">
        <v>43108</v>
      </c>
      <c r="T102" s="48" t="s">
        <v>198</v>
      </c>
    </row>
    <row r="103" ht="37.5" customHeight="1" spans="1:20">
      <c r="A103" s="45">
        <v>97</v>
      </c>
      <c r="B103" s="46" t="s">
        <v>25</v>
      </c>
      <c r="C103" s="46" t="s">
        <v>34</v>
      </c>
      <c r="D103" s="44" t="s">
        <v>37</v>
      </c>
      <c r="E103" s="44" t="s">
        <v>28</v>
      </c>
      <c r="F103" s="44" t="s">
        <v>100</v>
      </c>
      <c r="G103" s="44"/>
      <c r="H103" s="44"/>
      <c r="I103" s="48" t="s">
        <v>199</v>
      </c>
      <c r="J103" s="45">
        <v>1930000</v>
      </c>
      <c r="K103" s="45"/>
      <c r="L103" s="45" t="s">
        <v>32</v>
      </c>
      <c r="M103" s="49"/>
      <c r="N103" s="45" t="s">
        <v>37</v>
      </c>
      <c r="O103" s="45" t="str">
        <f t="shared" si="1"/>
        <v>交通局</v>
      </c>
      <c r="P103" s="45"/>
      <c r="Q103" s="45"/>
      <c r="R103" s="54">
        <v>42975</v>
      </c>
      <c r="S103" s="54">
        <v>43099</v>
      </c>
      <c r="T103" s="48" t="s">
        <v>199</v>
      </c>
    </row>
    <row r="104" ht="37.5" customHeight="1" spans="1:20">
      <c r="A104" s="45">
        <v>98</v>
      </c>
      <c r="B104" s="46" t="s">
        <v>25</v>
      </c>
      <c r="C104" s="46" t="s">
        <v>200</v>
      </c>
      <c r="D104" s="44" t="s">
        <v>167</v>
      </c>
      <c r="E104" s="44" t="s">
        <v>28</v>
      </c>
      <c r="F104" s="44" t="s">
        <v>100</v>
      </c>
      <c r="G104" s="44" t="s">
        <v>167</v>
      </c>
      <c r="H104" s="44" t="s">
        <v>172</v>
      </c>
      <c r="I104" s="48" t="s">
        <v>201</v>
      </c>
      <c r="J104" s="45">
        <v>514200</v>
      </c>
      <c r="K104" s="45"/>
      <c r="L104" s="45" t="s">
        <v>32</v>
      </c>
      <c r="M104" s="49"/>
      <c r="N104" s="45" t="s">
        <v>33</v>
      </c>
      <c r="O104" s="45" t="str">
        <f t="shared" si="1"/>
        <v>金家庄</v>
      </c>
      <c r="P104" s="45">
        <v>1</v>
      </c>
      <c r="Q104" s="45">
        <v>488</v>
      </c>
      <c r="R104" s="55">
        <v>42767</v>
      </c>
      <c r="S104" s="55">
        <v>43099</v>
      </c>
      <c r="T104" s="48" t="s">
        <v>201</v>
      </c>
    </row>
    <row r="105" ht="37.5" customHeight="1" spans="1:20">
      <c r="A105" s="45">
        <v>99</v>
      </c>
      <c r="B105" s="46" t="s">
        <v>25</v>
      </c>
      <c r="C105" s="46" t="s">
        <v>34</v>
      </c>
      <c r="D105" s="44" t="s">
        <v>73</v>
      </c>
      <c r="E105" s="44" t="s">
        <v>28</v>
      </c>
      <c r="F105" s="44" t="s">
        <v>100</v>
      </c>
      <c r="G105" s="44" t="s">
        <v>73</v>
      </c>
      <c r="H105" s="44" t="s">
        <v>76</v>
      </c>
      <c r="I105" s="48" t="s">
        <v>202</v>
      </c>
      <c r="J105" s="45">
        <v>201900</v>
      </c>
      <c r="K105" s="45"/>
      <c r="L105" s="45" t="s">
        <v>32</v>
      </c>
      <c r="M105" s="49"/>
      <c r="N105" s="45" t="s">
        <v>37</v>
      </c>
      <c r="O105" s="45" t="str">
        <f t="shared" si="1"/>
        <v>柳林镇</v>
      </c>
      <c r="P105" s="45">
        <v>1</v>
      </c>
      <c r="Q105" s="45">
        <v>227</v>
      </c>
      <c r="R105" s="54">
        <v>42975</v>
      </c>
      <c r="S105" s="54">
        <v>43099</v>
      </c>
      <c r="T105" s="48" t="s">
        <v>202</v>
      </c>
    </row>
    <row r="106" ht="37.5" customHeight="1" spans="1:20">
      <c r="A106" s="45">
        <v>100</v>
      </c>
      <c r="B106" s="46" t="s">
        <v>25</v>
      </c>
      <c r="C106" s="46" t="s">
        <v>34</v>
      </c>
      <c r="D106" s="44" t="s">
        <v>38</v>
      </c>
      <c r="E106" s="44" t="s">
        <v>28</v>
      </c>
      <c r="F106" s="44" t="s">
        <v>100</v>
      </c>
      <c r="G106" s="44" t="s">
        <v>39</v>
      </c>
      <c r="H106" s="44" t="s">
        <v>44</v>
      </c>
      <c r="I106" s="48" t="s">
        <v>203</v>
      </c>
      <c r="J106" s="45">
        <v>251300</v>
      </c>
      <c r="K106" s="45"/>
      <c r="L106" s="45" t="s">
        <v>32</v>
      </c>
      <c r="M106" s="49"/>
      <c r="N106" s="45" t="s">
        <v>37</v>
      </c>
      <c r="O106" s="45" t="str">
        <f t="shared" si="1"/>
        <v>陈家湾乡</v>
      </c>
      <c r="P106" s="45">
        <v>1</v>
      </c>
      <c r="Q106" s="45">
        <v>755</v>
      </c>
      <c r="R106" s="55">
        <v>42979</v>
      </c>
      <c r="S106" s="55">
        <v>43301</v>
      </c>
      <c r="T106" s="48" t="s">
        <v>203</v>
      </c>
    </row>
    <row r="107" ht="37.5" customHeight="1" spans="1:20">
      <c r="A107" s="45">
        <v>101</v>
      </c>
      <c r="B107" s="46" t="s">
        <v>25</v>
      </c>
      <c r="C107" s="46" t="s">
        <v>34</v>
      </c>
      <c r="D107" s="44" t="s">
        <v>129</v>
      </c>
      <c r="E107" s="44" t="s">
        <v>28</v>
      </c>
      <c r="F107" s="44" t="s">
        <v>100</v>
      </c>
      <c r="G107" s="44" t="s">
        <v>129</v>
      </c>
      <c r="H107" s="44" t="s">
        <v>204</v>
      </c>
      <c r="I107" s="48" t="s">
        <v>205</v>
      </c>
      <c r="J107" s="45">
        <v>4257500</v>
      </c>
      <c r="K107" s="45"/>
      <c r="L107" s="45" t="s">
        <v>32</v>
      </c>
      <c r="M107" s="49"/>
      <c r="N107" s="45" t="s">
        <v>37</v>
      </c>
      <c r="O107" s="45" t="str">
        <f t="shared" si="1"/>
        <v>留誉</v>
      </c>
      <c r="P107" s="45">
        <v>1</v>
      </c>
      <c r="Q107" s="45">
        <v>342</v>
      </c>
      <c r="R107" s="55">
        <v>42948</v>
      </c>
      <c r="S107" s="55">
        <v>43297</v>
      </c>
      <c r="T107" s="48" t="s">
        <v>205</v>
      </c>
    </row>
    <row r="108" ht="37.5" customHeight="1" spans="1:20">
      <c r="A108" s="45">
        <v>102</v>
      </c>
      <c r="B108" s="46" t="s">
        <v>25</v>
      </c>
      <c r="C108" s="46" t="s">
        <v>34</v>
      </c>
      <c r="D108" s="44" t="s">
        <v>129</v>
      </c>
      <c r="E108" s="44" t="s">
        <v>28</v>
      </c>
      <c r="F108" s="44" t="s">
        <v>100</v>
      </c>
      <c r="G108" s="44" t="s">
        <v>129</v>
      </c>
      <c r="H108" s="44" t="s">
        <v>138</v>
      </c>
      <c r="I108" s="48" t="s">
        <v>206</v>
      </c>
      <c r="J108" s="45">
        <v>81100</v>
      </c>
      <c r="K108" s="45"/>
      <c r="L108" s="45" t="s">
        <v>32</v>
      </c>
      <c r="M108" s="49"/>
      <c r="N108" s="45" t="s">
        <v>37</v>
      </c>
      <c r="O108" s="45" t="str">
        <f t="shared" si="1"/>
        <v>留誉</v>
      </c>
      <c r="P108" s="45">
        <v>1</v>
      </c>
      <c r="Q108" s="45">
        <v>897</v>
      </c>
      <c r="R108" s="55">
        <v>42948</v>
      </c>
      <c r="S108" s="55">
        <v>43271</v>
      </c>
      <c r="T108" s="48" t="s">
        <v>206</v>
      </c>
    </row>
    <row r="109" ht="37.5" customHeight="1" spans="1:20">
      <c r="A109" s="45">
        <v>103</v>
      </c>
      <c r="B109" s="46" t="s">
        <v>25</v>
      </c>
      <c r="C109" s="46" t="s">
        <v>34</v>
      </c>
      <c r="D109" s="44" t="s">
        <v>129</v>
      </c>
      <c r="E109" s="44" t="s">
        <v>28</v>
      </c>
      <c r="F109" s="44" t="s">
        <v>100</v>
      </c>
      <c r="G109" s="44" t="s">
        <v>129</v>
      </c>
      <c r="H109" s="44" t="s">
        <v>137</v>
      </c>
      <c r="I109" s="48" t="s">
        <v>207</v>
      </c>
      <c r="J109" s="45">
        <v>1210300</v>
      </c>
      <c r="K109" s="45"/>
      <c r="L109" s="45" t="s">
        <v>32</v>
      </c>
      <c r="M109" s="49"/>
      <c r="N109" s="45" t="s">
        <v>37</v>
      </c>
      <c r="O109" s="45" t="str">
        <f t="shared" si="1"/>
        <v>留誉</v>
      </c>
      <c r="P109" s="45">
        <v>1</v>
      </c>
      <c r="Q109" s="45">
        <v>436</v>
      </c>
      <c r="R109" s="55">
        <v>42948</v>
      </c>
      <c r="S109" s="55">
        <v>43301</v>
      </c>
      <c r="T109" s="48" t="s">
        <v>207</v>
      </c>
    </row>
    <row r="110" ht="37.5" customHeight="1" spans="1:20">
      <c r="A110" s="45">
        <v>104</v>
      </c>
      <c r="B110" s="46" t="s">
        <v>25</v>
      </c>
      <c r="C110" s="46" t="s">
        <v>34</v>
      </c>
      <c r="D110" s="44" t="s">
        <v>129</v>
      </c>
      <c r="E110" s="44" t="s">
        <v>28</v>
      </c>
      <c r="F110" s="44" t="s">
        <v>100</v>
      </c>
      <c r="G110" s="44" t="s">
        <v>129</v>
      </c>
      <c r="H110" s="44" t="s">
        <v>130</v>
      </c>
      <c r="I110" s="48" t="s">
        <v>205</v>
      </c>
      <c r="J110" s="45">
        <v>612200</v>
      </c>
      <c r="K110" s="45"/>
      <c r="L110" s="45" t="s">
        <v>32</v>
      </c>
      <c r="M110" s="49"/>
      <c r="N110" s="45" t="s">
        <v>37</v>
      </c>
      <c r="O110" s="45" t="str">
        <f t="shared" si="1"/>
        <v>留誉</v>
      </c>
      <c r="P110" s="45">
        <v>1</v>
      </c>
      <c r="Q110" s="45">
        <v>928</v>
      </c>
      <c r="R110" s="55">
        <v>42979</v>
      </c>
      <c r="S110" s="55">
        <v>43250</v>
      </c>
      <c r="T110" s="48" t="s">
        <v>205</v>
      </c>
    </row>
    <row r="111" ht="37.5" customHeight="1" spans="1:20">
      <c r="A111" s="45">
        <v>105</v>
      </c>
      <c r="B111" s="46" t="s">
        <v>25</v>
      </c>
      <c r="C111" s="46" t="s">
        <v>34</v>
      </c>
      <c r="D111" s="44" t="s">
        <v>129</v>
      </c>
      <c r="E111" s="44" t="s">
        <v>28</v>
      </c>
      <c r="F111" s="44" t="s">
        <v>100</v>
      </c>
      <c r="G111" s="44" t="s">
        <v>129</v>
      </c>
      <c r="H111" s="44" t="s">
        <v>134</v>
      </c>
      <c r="I111" s="48" t="s">
        <v>205</v>
      </c>
      <c r="J111" s="45">
        <v>1302600</v>
      </c>
      <c r="K111" s="45"/>
      <c r="L111" s="45" t="s">
        <v>32</v>
      </c>
      <c r="M111" s="49"/>
      <c r="N111" s="45" t="s">
        <v>37</v>
      </c>
      <c r="O111" s="45" t="str">
        <f t="shared" si="1"/>
        <v>留誉</v>
      </c>
      <c r="P111" s="45">
        <v>1</v>
      </c>
      <c r="Q111" s="45">
        <v>415</v>
      </c>
      <c r="R111" s="55">
        <v>43040</v>
      </c>
      <c r="S111" s="55">
        <v>43332</v>
      </c>
      <c r="T111" s="48" t="s">
        <v>205</v>
      </c>
    </row>
    <row r="112" ht="37.5" customHeight="1" spans="1:20">
      <c r="A112" s="45">
        <v>106</v>
      </c>
      <c r="B112" s="46" t="s">
        <v>25</v>
      </c>
      <c r="C112" s="46" t="s">
        <v>34</v>
      </c>
      <c r="D112" s="44" t="s">
        <v>129</v>
      </c>
      <c r="E112" s="44" t="s">
        <v>28</v>
      </c>
      <c r="F112" s="44" t="s">
        <v>100</v>
      </c>
      <c r="G112" s="44" t="s">
        <v>129</v>
      </c>
      <c r="H112" s="44" t="s">
        <v>130</v>
      </c>
      <c r="I112" s="48" t="s">
        <v>205</v>
      </c>
      <c r="J112" s="45">
        <v>484900</v>
      </c>
      <c r="K112" s="45"/>
      <c r="L112" s="45" t="s">
        <v>32</v>
      </c>
      <c r="M112" s="49"/>
      <c r="N112" s="45" t="s">
        <v>37</v>
      </c>
      <c r="O112" s="45" t="str">
        <f t="shared" si="1"/>
        <v>留誉</v>
      </c>
      <c r="P112" s="45">
        <v>1</v>
      </c>
      <c r="Q112" s="45">
        <v>928</v>
      </c>
      <c r="R112" s="55">
        <v>42979</v>
      </c>
      <c r="S112" s="55">
        <v>43301</v>
      </c>
      <c r="T112" s="48" t="s">
        <v>205</v>
      </c>
    </row>
    <row r="113" ht="37.5" customHeight="1" spans="1:20">
      <c r="A113" s="45">
        <v>107</v>
      </c>
      <c r="B113" s="46" t="s">
        <v>25</v>
      </c>
      <c r="C113" s="46" t="s">
        <v>34</v>
      </c>
      <c r="D113" s="44" t="s">
        <v>37</v>
      </c>
      <c r="E113" s="44" t="s">
        <v>28</v>
      </c>
      <c r="F113" s="44" t="s">
        <v>100</v>
      </c>
      <c r="G113" s="44" t="s">
        <v>141</v>
      </c>
      <c r="H113" s="44" t="s">
        <v>208</v>
      </c>
      <c r="I113" s="48" t="s">
        <v>205</v>
      </c>
      <c r="J113" s="45">
        <v>250000</v>
      </c>
      <c r="K113" s="45"/>
      <c r="L113" s="45" t="s">
        <v>32</v>
      </c>
      <c r="M113" s="49"/>
      <c r="N113" s="45" t="s">
        <v>37</v>
      </c>
      <c r="O113" s="45" t="str">
        <f t="shared" si="1"/>
        <v>交通局</v>
      </c>
      <c r="P113" s="45">
        <v>1</v>
      </c>
      <c r="Q113" s="45">
        <v>415</v>
      </c>
      <c r="R113" s="55">
        <v>42948</v>
      </c>
      <c r="S113" s="55">
        <v>43332</v>
      </c>
      <c r="T113" s="48" t="s">
        <v>205</v>
      </c>
    </row>
    <row r="114" ht="37.5" customHeight="1" spans="1:20">
      <c r="A114" s="45">
        <v>108</v>
      </c>
      <c r="B114" s="46" t="s">
        <v>25</v>
      </c>
      <c r="C114" s="46" t="s">
        <v>34</v>
      </c>
      <c r="D114" s="44" t="s">
        <v>51</v>
      </c>
      <c r="E114" s="44" t="s">
        <v>28</v>
      </c>
      <c r="F114" s="44" t="s">
        <v>100</v>
      </c>
      <c r="G114" s="44" t="s">
        <v>51</v>
      </c>
      <c r="H114" s="44" t="s">
        <v>54</v>
      </c>
      <c r="I114" s="48" t="s">
        <v>206</v>
      </c>
      <c r="J114" s="45">
        <v>47000</v>
      </c>
      <c r="K114" s="45"/>
      <c r="L114" s="45" t="s">
        <v>32</v>
      </c>
      <c r="M114" s="49"/>
      <c r="N114" s="45" t="s">
        <v>37</v>
      </c>
      <c r="O114" s="45" t="str">
        <f t="shared" si="1"/>
        <v>三交</v>
      </c>
      <c r="P114" s="45">
        <v>1</v>
      </c>
      <c r="Q114" s="45">
        <v>624</v>
      </c>
      <c r="R114" s="55">
        <v>42948</v>
      </c>
      <c r="S114" s="55">
        <v>43332</v>
      </c>
      <c r="T114" s="48" t="s">
        <v>206</v>
      </c>
    </row>
    <row r="115" ht="37.5" customHeight="1" spans="1:20">
      <c r="A115" s="45">
        <v>109</v>
      </c>
      <c r="B115" s="46" t="s">
        <v>25</v>
      </c>
      <c r="C115" s="46" t="s">
        <v>34</v>
      </c>
      <c r="D115" s="44" t="s">
        <v>51</v>
      </c>
      <c r="E115" s="44" t="s">
        <v>28</v>
      </c>
      <c r="F115" s="44" t="s">
        <v>100</v>
      </c>
      <c r="G115" s="44" t="s">
        <v>51</v>
      </c>
      <c r="H115" s="44" t="s">
        <v>193</v>
      </c>
      <c r="I115" s="48" t="s">
        <v>206</v>
      </c>
      <c r="J115" s="45">
        <v>15900</v>
      </c>
      <c r="K115" s="45"/>
      <c r="L115" s="45" t="s">
        <v>32</v>
      </c>
      <c r="M115" s="49"/>
      <c r="N115" s="45" t="s">
        <v>37</v>
      </c>
      <c r="O115" s="45" t="str">
        <f t="shared" si="1"/>
        <v>三交</v>
      </c>
      <c r="P115" s="45">
        <v>1</v>
      </c>
      <c r="Q115" s="45">
        <v>433</v>
      </c>
      <c r="R115" s="55">
        <v>42979</v>
      </c>
      <c r="S115" s="55">
        <v>43301</v>
      </c>
      <c r="T115" s="48" t="s">
        <v>206</v>
      </c>
    </row>
    <row r="116" ht="37.5" customHeight="1" spans="1:20">
      <c r="A116" s="45">
        <v>110</v>
      </c>
      <c r="B116" s="46" t="s">
        <v>25</v>
      </c>
      <c r="C116" s="46" t="s">
        <v>34</v>
      </c>
      <c r="D116" s="44" t="s">
        <v>149</v>
      </c>
      <c r="E116" s="44" t="s">
        <v>28</v>
      </c>
      <c r="F116" s="44" t="s">
        <v>100</v>
      </c>
      <c r="G116" s="44" t="s">
        <v>150</v>
      </c>
      <c r="H116" s="44"/>
      <c r="I116" s="48" t="s">
        <v>205</v>
      </c>
      <c r="J116" s="45">
        <v>217500</v>
      </c>
      <c r="K116" s="45"/>
      <c r="L116" s="45" t="s">
        <v>32</v>
      </c>
      <c r="M116" s="49"/>
      <c r="N116" s="45" t="s">
        <v>37</v>
      </c>
      <c r="O116" s="45" t="str">
        <f t="shared" si="1"/>
        <v>薛村镇</v>
      </c>
      <c r="P116" s="45"/>
      <c r="Q116" s="45"/>
      <c r="R116" s="55">
        <v>42948</v>
      </c>
      <c r="S116" s="55">
        <v>43250</v>
      </c>
      <c r="T116" s="48" t="s">
        <v>205</v>
      </c>
    </row>
    <row r="117" ht="37.5" customHeight="1" spans="1:20">
      <c r="A117" s="45">
        <v>111</v>
      </c>
      <c r="B117" s="46" t="s">
        <v>25</v>
      </c>
      <c r="C117" s="46" t="s">
        <v>34</v>
      </c>
      <c r="D117" s="44" t="s">
        <v>64</v>
      </c>
      <c r="E117" s="44" t="s">
        <v>28</v>
      </c>
      <c r="F117" s="44" t="s">
        <v>100</v>
      </c>
      <c r="G117" s="44" t="s">
        <v>65</v>
      </c>
      <c r="H117" s="44" t="s">
        <v>69</v>
      </c>
      <c r="I117" s="48" t="s">
        <v>205</v>
      </c>
      <c r="J117" s="45">
        <v>299300</v>
      </c>
      <c r="K117" s="45"/>
      <c r="L117" s="45" t="s">
        <v>32</v>
      </c>
      <c r="M117" s="49"/>
      <c r="N117" s="45" t="s">
        <v>37</v>
      </c>
      <c r="O117" s="45" t="str">
        <f t="shared" si="1"/>
        <v>高家沟乡</v>
      </c>
      <c r="P117" s="45">
        <v>1</v>
      </c>
      <c r="Q117" s="45">
        <v>670</v>
      </c>
      <c r="R117" s="55">
        <v>42948</v>
      </c>
      <c r="S117" s="55">
        <v>43250</v>
      </c>
      <c r="T117" s="48" t="s">
        <v>205</v>
      </c>
    </row>
    <row r="118" ht="37.5" customHeight="1" spans="1:20">
      <c r="A118" s="45">
        <v>112</v>
      </c>
      <c r="B118" s="46" t="s">
        <v>25</v>
      </c>
      <c r="C118" s="46" t="s">
        <v>34</v>
      </c>
      <c r="D118" s="44" t="s">
        <v>64</v>
      </c>
      <c r="E118" s="44" t="s">
        <v>28</v>
      </c>
      <c r="F118" s="44" t="s">
        <v>100</v>
      </c>
      <c r="G118" s="44" t="s">
        <v>65</v>
      </c>
      <c r="H118" s="44" t="s">
        <v>69</v>
      </c>
      <c r="I118" s="48" t="s">
        <v>205</v>
      </c>
      <c r="J118" s="45">
        <v>82900</v>
      </c>
      <c r="K118" s="45"/>
      <c r="L118" s="45" t="s">
        <v>32</v>
      </c>
      <c r="M118" s="49"/>
      <c r="N118" s="45" t="s">
        <v>37</v>
      </c>
      <c r="O118" s="45" t="str">
        <f t="shared" si="1"/>
        <v>高家沟乡</v>
      </c>
      <c r="P118" s="45">
        <v>1</v>
      </c>
      <c r="Q118" s="45">
        <v>670</v>
      </c>
      <c r="R118" s="55">
        <v>42979</v>
      </c>
      <c r="S118" s="55">
        <v>43271</v>
      </c>
      <c r="T118" s="48" t="s">
        <v>205</v>
      </c>
    </row>
    <row r="119" ht="37.5" customHeight="1" spans="1:20">
      <c r="A119" s="45">
        <v>113</v>
      </c>
      <c r="B119" s="46" t="s">
        <v>25</v>
      </c>
      <c r="C119" s="46" t="s">
        <v>34</v>
      </c>
      <c r="D119" s="44" t="s">
        <v>61</v>
      </c>
      <c r="E119" s="44" t="s">
        <v>28</v>
      </c>
      <c r="F119" s="44" t="s">
        <v>100</v>
      </c>
      <c r="G119" s="44" t="s">
        <v>61</v>
      </c>
      <c r="H119" s="44" t="s">
        <v>62</v>
      </c>
      <c r="I119" s="48" t="s">
        <v>205</v>
      </c>
      <c r="J119" s="45">
        <v>111000</v>
      </c>
      <c r="K119" s="45"/>
      <c r="L119" s="45" t="s">
        <v>32</v>
      </c>
      <c r="M119" s="49"/>
      <c r="N119" s="45" t="s">
        <v>37</v>
      </c>
      <c r="O119" s="45" t="str">
        <f t="shared" si="1"/>
        <v>石西</v>
      </c>
      <c r="P119" s="45">
        <v>1</v>
      </c>
      <c r="Q119" s="45">
        <v>775</v>
      </c>
      <c r="R119" s="55">
        <v>43006</v>
      </c>
      <c r="S119" s="55">
        <v>43099</v>
      </c>
      <c r="T119" s="48" t="s">
        <v>205</v>
      </c>
    </row>
    <row r="120" ht="37.5" customHeight="1" spans="1:20">
      <c r="A120" s="45">
        <v>114</v>
      </c>
      <c r="B120" s="46" t="s">
        <v>25</v>
      </c>
      <c r="C120" s="46" t="s">
        <v>34</v>
      </c>
      <c r="D120" s="44" t="s">
        <v>167</v>
      </c>
      <c r="E120" s="44" t="s">
        <v>28</v>
      </c>
      <c r="F120" s="44" t="s">
        <v>100</v>
      </c>
      <c r="G120" s="44" t="s">
        <v>167</v>
      </c>
      <c r="H120" s="44" t="s">
        <v>176</v>
      </c>
      <c r="I120" s="48" t="s">
        <v>205</v>
      </c>
      <c r="J120" s="45">
        <v>861100</v>
      </c>
      <c r="K120" s="45"/>
      <c r="L120" s="45" t="s">
        <v>32</v>
      </c>
      <c r="M120" s="49"/>
      <c r="N120" s="45" t="s">
        <v>37</v>
      </c>
      <c r="O120" s="45" t="str">
        <f t="shared" si="1"/>
        <v>金家庄</v>
      </c>
      <c r="P120" s="45">
        <v>1</v>
      </c>
      <c r="Q120" s="45">
        <v>297</v>
      </c>
      <c r="R120" s="55">
        <v>42979</v>
      </c>
      <c r="S120" s="55">
        <v>43250</v>
      </c>
      <c r="T120" s="48" t="s">
        <v>205</v>
      </c>
    </row>
    <row r="121" ht="37.5" customHeight="1" spans="1:20">
      <c r="A121" s="45">
        <v>115</v>
      </c>
      <c r="B121" s="46" t="s">
        <v>25</v>
      </c>
      <c r="C121" s="46" t="s">
        <v>34</v>
      </c>
      <c r="D121" s="44" t="s">
        <v>167</v>
      </c>
      <c r="E121" s="44" t="s">
        <v>28</v>
      </c>
      <c r="F121" s="44" t="s">
        <v>100</v>
      </c>
      <c r="G121" s="44" t="s">
        <v>167</v>
      </c>
      <c r="H121" s="44" t="s">
        <v>209</v>
      </c>
      <c r="I121" s="48" t="s">
        <v>205</v>
      </c>
      <c r="J121" s="45">
        <v>339300</v>
      </c>
      <c r="K121" s="45"/>
      <c r="L121" s="45" t="s">
        <v>32</v>
      </c>
      <c r="M121" s="49"/>
      <c r="N121" s="45" t="s">
        <v>37</v>
      </c>
      <c r="O121" s="45" t="str">
        <f t="shared" si="1"/>
        <v>金家庄</v>
      </c>
      <c r="P121" s="45">
        <v>1</v>
      </c>
      <c r="Q121" s="45">
        <v>600</v>
      </c>
      <c r="R121" s="55">
        <v>43040</v>
      </c>
      <c r="S121" s="55">
        <v>43271</v>
      </c>
      <c r="T121" s="48" t="s">
        <v>205</v>
      </c>
    </row>
    <row r="122" ht="37.5" customHeight="1" spans="1:20">
      <c r="A122" s="45">
        <v>116</v>
      </c>
      <c r="B122" s="46" t="s">
        <v>25</v>
      </c>
      <c r="C122" s="46" t="s">
        <v>34</v>
      </c>
      <c r="D122" s="44" t="s">
        <v>167</v>
      </c>
      <c r="E122" s="44" t="s">
        <v>28</v>
      </c>
      <c r="F122" s="44" t="s">
        <v>100</v>
      </c>
      <c r="G122" s="44" t="s">
        <v>167</v>
      </c>
      <c r="H122" s="44" t="s">
        <v>172</v>
      </c>
      <c r="I122" s="48" t="s">
        <v>205</v>
      </c>
      <c r="J122" s="45">
        <v>345500</v>
      </c>
      <c r="K122" s="45"/>
      <c r="L122" s="45" t="s">
        <v>32</v>
      </c>
      <c r="M122" s="49"/>
      <c r="N122" s="45" t="s">
        <v>37</v>
      </c>
      <c r="O122" s="45" t="str">
        <f t="shared" si="1"/>
        <v>金家庄</v>
      </c>
      <c r="P122" s="45">
        <v>1</v>
      </c>
      <c r="Q122" s="45">
        <v>488</v>
      </c>
      <c r="R122" s="55">
        <v>42979</v>
      </c>
      <c r="S122" s="55">
        <v>43301</v>
      </c>
      <c r="T122" s="48" t="s">
        <v>205</v>
      </c>
    </row>
    <row r="123" ht="37.5" customHeight="1" spans="1:20">
      <c r="A123" s="45">
        <v>117</v>
      </c>
      <c r="B123" s="46" t="s">
        <v>25</v>
      </c>
      <c r="C123" s="46" t="s">
        <v>210</v>
      </c>
      <c r="D123" s="44" t="s">
        <v>73</v>
      </c>
      <c r="E123" s="44" t="s">
        <v>28</v>
      </c>
      <c r="F123" s="44" t="s">
        <v>100</v>
      </c>
      <c r="G123" s="44" t="s">
        <v>73</v>
      </c>
      <c r="H123" s="44" t="s">
        <v>76</v>
      </c>
      <c r="I123" s="48" t="s">
        <v>211</v>
      </c>
      <c r="J123" s="45">
        <v>25900</v>
      </c>
      <c r="K123" s="45"/>
      <c r="L123" s="45" t="s">
        <v>32</v>
      </c>
      <c r="M123" s="49"/>
      <c r="N123" s="45" t="s">
        <v>212</v>
      </c>
      <c r="O123" s="45" t="str">
        <f t="shared" si="1"/>
        <v>柳林镇</v>
      </c>
      <c r="P123" s="45">
        <v>1</v>
      </c>
      <c r="Q123" s="45">
        <v>227</v>
      </c>
      <c r="R123" s="55">
        <v>42820</v>
      </c>
      <c r="S123" s="55">
        <v>42896</v>
      </c>
      <c r="T123" s="48" t="s">
        <v>211</v>
      </c>
    </row>
    <row r="124" ht="37.5" customHeight="1" spans="1:20">
      <c r="A124" s="45">
        <v>118</v>
      </c>
      <c r="B124" s="46" t="s">
        <v>25</v>
      </c>
      <c r="C124" s="46" t="s">
        <v>210</v>
      </c>
      <c r="D124" s="44" t="s">
        <v>73</v>
      </c>
      <c r="E124" s="44" t="s">
        <v>28</v>
      </c>
      <c r="F124" s="44" t="s">
        <v>100</v>
      </c>
      <c r="G124" s="44" t="s">
        <v>73</v>
      </c>
      <c r="H124" s="44" t="s">
        <v>80</v>
      </c>
      <c r="I124" s="48" t="s">
        <v>211</v>
      </c>
      <c r="J124" s="45">
        <v>63900</v>
      </c>
      <c r="K124" s="45"/>
      <c r="L124" s="45" t="s">
        <v>32</v>
      </c>
      <c r="M124" s="49"/>
      <c r="N124" s="45" t="s">
        <v>212</v>
      </c>
      <c r="O124" s="45" t="str">
        <f t="shared" si="1"/>
        <v>柳林镇</v>
      </c>
      <c r="P124" s="45">
        <v>1</v>
      </c>
      <c r="Q124" s="45">
        <v>923</v>
      </c>
      <c r="R124" s="55">
        <v>42861</v>
      </c>
      <c r="S124" s="55">
        <v>42881</v>
      </c>
      <c r="T124" s="48" t="s">
        <v>211</v>
      </c>
    </row>
    <row r="125" ht="37.5" customHeight="1" spans="1:20">
      <c r="A125" s="45">
        <v>119</v>
      </c>
      <c r="B125" s="46" t="s">
        <v>25</v>
      </c>
      <c r="C125" s="46" t="s">
        <v>210</v>
      </c>
      <c r="D125" s="44" t="s">
        <v>167</v>
      </c>
      <c r="E125" s="44" t="s">
        <v>28</v>
      </c>
      <c r="F125" s="44" t="s">
        <v>100</v>
      </c>
      <c r="G125" s="44" t="s">
        <v>167</v>
      </c>
      <c r="H125" s="44" t="s">
        <v>176</v>
      </c>
      <c r="I125" s="48" t="s">
        <v>213</v>
      </c>
      <c r="J125" s="45">
        <v>100000</v>
      </c>
      <c r="K125" s="45"/>
      <c r="L125" s="45" t="s">
        <v>32</v>
      </c>
      <c r="M125" s="49"/>
      <c r="N125" s="45" t="s">
        <v>212</v>
      </c>
      <c r="O125" s="45" t="str">
        <f t="shared" si="1"/>
        <v>金家庄</v>
      </c>
      <c r="P125" s="45">
        <v>1</v>
      </c>
      <c r="Q125" s="45">
        <v>297</v>
      </c>
      <c r="R125" s="55">
        <v>42906</v>
      </c>
      <c r="S125" s="55">
        <v>42936</v>
      </c>
      <c r="T125" s="48" t="s">
        <v>213</v>
      </c>
    </row>
    <row r="126" ht="37.5" customHeight="1" spans="1:20">
      <c r="A126" s="45">
        <v>120</v>
      </c>
      <c r="B126" s="46" t="s">
        <v>25</v>
      </c>
      <c r="C126" s="46" t="s">
        <v>210</v>
      </c>
      <c r="D126" s="44" t="s">
        <v>167</v>
      </c>
      <c r="E126" s="44" t="s">
        <v>28</v>
      </c>
      <c r="F126" s="44" t="s">
        <v>100</v>
      </c>
      <c r="G126" s="44" t="s">
        <v>167</v>
      </c>
      <c r="H126" s="44" t="s">
        <v>170</v>
      </c>
      <c r="I126" s="48" t="s">
        <v>214</v>
      </c>
      <c r="J126" s="45">
        <v>100000</v>
      </c>
      <c r="K126" s="45"/>
      <c r="L126" s="45" t="s">
        <v>32</v>
      </c>
      <c r="M126" s="49"/>
      <c r="N126" s="45" t="s">
        <v>212</v>
      </c>
      <c r="O126" s="45" t="str">
        <f t="shared" si="1"/>
        <v>金家庄</v>
      </c>
      <c r="P126" s="45">
        <v>1</v>
      </c>
      <c r="Q126" s="45">
        <v>513</v>
      </c>
      <c r="R126" s="55">
        <v>42906</v>
      </c>
      <c r="S126" s="55">
        <v>42936</v>
      </c>
      <c r="T126" s="48" t="s">
        <v>214</v>
      </c>
    </row>
    <row r="127" ht="37.5" customHeight="1" spans="1:20">
      <c r="A127" s="45">
        <v>121</v>
      </c>
      <c r="B127" s="46" t="s">
        <v>25</v>
      </c>
      <c r="C127" s="46" t="s">
        <v>34</v>
      </c>
      <c r="D127" s="44" t="s">
        <v>140</v>
      </c>
      <c r="E127" s="44" t="s">
        <v>28</v>
      </c>
      <c r="F127" s="44" t="s">
        <v>100</v>
      </c>
      <c r="G127" s="44" t="s">
        <v>141</v>
      </c>
      <c r="H127" s="44" t="s">
        <v>142</v>
      </c>
      <c r="I127" s="48" t="s">
        <v>215</v>
      </c>
      <c r="J127" s="45">
        <v>700000</v>
      </c>
      <c r="K127" s="45"/>
      <c r="L127" s="45" t="s">
        <v>32</v>
      </c>
      <c r="M127" s="49"/>
      <c r="N127" s="44" t="s">
        <v>37</v>
      </c>
      <c r="O127" s="45" t="str">
        <f t="shared" si="1"/>
        <v>庄上镇</v>
      </c>
      <c r="P127" s="45"/>
      <c r="Q127" s="45">
        <v>42</v>
      </c>
      <c r="R127" s="55">
        <v>43006</v>
      </c>
      <c r="S127" s="55">
        <v>43464</v>
      </c>
      <c r="T127" s="48" t="s">
        <v>215</v>
      </c>
    </row>
    <row r="128" ht="37.5" customHeight="1" spans="1:20">
      <c r="A128" s="45">
        <v>122</v>
      </c>
      <c r="B128" s="46" t="s">
        <v>25</v>
      </c>
      <c r="C128" s="46" t="s">
        <v>210</v>
      </c>
      <c r="D128" s="44" t="s">
        <v>51</v>
      </c>
      <c r="E128" s="44" t="s">
        <v>216</v>
      </c>
      <c r="F128" s="44" t="s">
        <v>217</v>
      </c>
      <c r="G128" s="44" t="s">
        <v>51</v>
      </c>
      <c r="H128" s="44" t="s">
        <v>52</v>
      </c>
      <c r="I128" s="48" t="s">
        <v>218</v>
      </c>
      <c r="J128" s="45">
        <v>200000</v>
      </c>
      <c r="K128" s="45"/>
      <c r="L128" s="45" t="s">
        <v>32</v>
      </c>
      <c r="M128" s="49"/>
      <c r="N128" s="45" t="s">
        <v>212</v>
      </c>
      <c r="O128" s="45" t="str">
        <f t="shared" si="1"/>
        <v>三交</v>
      </c>
      <c r="P128" s="45">
        <v>1</v>
      </c>
      <c r="Q128" s="45">
        <v>672</v>
      </c>
      <c r="R128" s="55">
        <v>43006</v>
      </c>
      <c r="S128" s="55">
        <v>43099</v>
      </c>
      <c r="T128" s="48" t="s">
        <v>218</v>
      </c>
    </row>
    <row r="129" ht="37.5" customHeight="1" spans="1:20">
      <c r="A129" s="45">
        <v>123</v>
      </c>
      <c r="B129" s="46" t="s">
        <v>25</v>
      </c>
      <c r="C129" s="46" t="s">
        <v>34</v>
      </c>
      <c r="D129" s="44" t="s">
        <v>49</v>
      </c>
      <c r="E129" s="44" t="s">
        <v>85</v>
      </c>
      <c r="F129" s="44" t="s">
        <v>219</v>
      </c>
      <c r="G129" s="44" t="s">
        <v>129</v>
      </c>
      <c r="H129" s="44" t="s">
        <v>220</v>
      </c>
      <c r="I129" s="48" t="s">
        <v>221</v>
      </c>
      <c r="J129" s="45">
        <v>1000000</v>
      </c>
      <c r="K129" s="45"/>
      <c r="L129" s="45" t="s">
        <v>32</v>
      </c>
      <c r="M129" s="49"/>
      <c r="N129" s="45" t="s">
        <v>49</v>
      </c>
      <c r="O129" s="45" t="str">
        <f t="shared" ref="O129:O181" si="2">D129</f>
        <v>扶贫办</v>
      </c>
      <c r="P129" s="45">
        <v>1</v>
      </c>
      <c r="Q129" s="45">
        <v>466</v>
      </c>
      <c r="R129" s="56">
        <v>43368</v>
      </c>
      <c r="S129" s="56">
        <v>43465</v>
      </c>
      <c r="T129" s="48" t="s">
        <v>221</v>
      </c>
    </row>
    <row r="130" ht="37.5" customHeight="1" spans="1:20">
      <c r="A130" s="45">
        <v>124</v>
      </c>
      <c r="B130" s="46" t="s">
        <v>25</v>
      </c>
      <c r="C130" s="46" t="s">
        <v>34</v>
      </c>
      <c r="D130" s="44" t="s">
        <v>49</v>
      </c>
      <c r="E130" s="44" t="s">
        <v>85</v>
      </c>
      <c r="F130" s="44" t="s">
        <v>219</v>
      </c>
      <c r="G130" s="44" t="s">
        <v>129</v>
      </c>
      <c r="H130" s="44" t="s">
        <v>139</v>
      </c>
      <c r="I130" s="48" t="s">
        <v>222</v>
      </c>
      <c r="J130" s="45">
        <v>1867500</v>
      </c>
      <c r="K130" s="45"/>
      <c r="L130" s="45" t="s">
        <v>32</v>
      </c>
      <c r="M130" s="49"/>
      <c r="N130" s="45" t="s">
        <v>49</v>
      </c>
      <c r="O130" s="45" t="str">
        <f t="shared" si="2"/>
        <v>扶贫办</v>
      </c>
      <c r="P130" s="45">
        <v>1</v>
      </c>
      <c r="Q130" s="45">
        <v>548</v>
      </c>
      <c r="R130" s="56">
        <v>43368</v>
      </c>
      <c r="S130" s="56">
        <v>43465</v>
      </c>
      <c r="T130" s="48" t="s">
        <v>222</v>
      </c>
    </row>
    <row r="131" ht="37.5" customHeight="1" spans="1:20">
      <c r="A131" s="45">
        <v>125</v>
      </c>
      <c r="B131" s="46" t="s">
        <v>25</v>
      </c>
      <c r="C131" s="46" t="s">
        <v>200</v>
      </c>
      <c r="D131" s="44" t="s">
        <v>49</v>
      </c>
      <c r="E131" s="44" t="s">
        <v>85</v>
      </c>
      <c r="F131" s="44" t="s">
        <v>219</v>
      </c>
      <c r="G131" s="44" t="s">
        <v>129</v>
      </c>
      <c r="H131" s="44" t="s">
        <v>132</v>
      </c>
      <c r="I131" s="48" t="s">
        <v>223</v>
      </c>
      <c r="J131" s="45">
        <v>2000000</v>
      </c>
      <c r="K131" s="45"/>
      <c r="L131" s="45" t="s">
        <v>32</v>
      </c>
      <c r="M131" s="49"/>
      <c r="N131" s="45" t="s">
        <v>49</v>
      </c>
      <c r="O131" s="45" t="str">
        <f t="shared" si="2"/>
        <v>扶贫办</v>
      </c>
      <c r="P131" s="45">
        <v>1</v>
      </c>
      <c r="Q131" s="45">
        <v>645</v>
      </c>
      <c r="R131" s="56">
        <v>43368</v>
      </c>
      <c r="S131" s="56">
        <v>43465</v>
      </c>
      <c r="T131" s="48" t="s">
        <v>223</v>
      </c>
    </row>
    <row r="132" ht="37.5" customHeight="1" spans="1:20">
      <c r="A132" s="45">
        <v>126</v>
      </c>
      <c r="B132" s="46" t="s">
        <v>117</v>
      </c>
      <c r="C132" s="46" t="s">
        <v>118</v>
      </c>
      <c r="D132" s="44" t="s">
        <v>129</v>
      </c>
      <c r="E132" s="44" t="s">
        <v>85</v>
      </c>
      <c r="F132" s="44" t="s">
        <v>219</v>
      </c>
      <c r="G132" s="44" t="s">
        <v>129</v>
      </c>
      <c r="H132" s="44" t="s">
        <v>136</v>
      </c>
      <c r="I132" s="48" t="s">
        <v>224</v>
      </c>
      <c r="J132" s="45">
        <v>4000000</v>
      </c>
      <c r="K132" s="45"/>
      <c r="L132" s="45" t="s">
        <v>32</v>
      </c>
      <c r="M132" s="49"/>
      <c r="N132" s="45" t="s">
        <v>49</v>
      </c>
      <c r="O132" s="45" t="str">
        <f t="shared" si="2"/>
        <v>留誉</v>
      </c>
      <c r="P132" s="45">
        <v>1</v>
      </c>
      <c r="Q132" s="45">
        <v>449</v>
      </c>
      <c r="R132" s="56">
        <v>43368</v>
      </c>
      <c r="S132" s="56">
        <v>43465</v>
      </c>
      <c r="T132" s="48" t="s">
        <v>224</v>
      </c>
    </row>
    <row r="133" ht="37.5" customHeight="1" spans="1:20">
      <c r="A133" s="45">
        <v>127</v>
      </c>
      <c r="B133" s="46" t="s">
        <v>25</v>
      </c>
      <c r="C133" s="46" t="s">
        <v>34</v>
      </c>
      <c r="D133" s="44" t="s">
        <v>49</v>
      </c>
      <c r="E133" s="44" t="s">
        <v>85</v>
      </c>
      <c r="F133" s="44" t="s">
        <v>219</v>
      </c>
      <c r="G133" s="44" t="s">
        <v>129</v>
      </c>
      <c r="H133" s="44" t="s">
        <v>136</v>
      </c>
      <c r="I133" s="48" t="s">
        <v>225</v>
      </c>
      <c r="J133" s="45">
        <v>2400000</v>
      </c>
      <c r="K133" s="45"/>
      <c r="L133" s="45" t="s">
        <v>32</v>
      </c>
      <c r="M133" s="49"/>
      <c r="N133" s="45" t="s">
        <v>49</v>
      </c>
      <c r="O133" s="45" t="str">
        <f t="shared" si="2"/>
        <v>扶贫办</v>
      </c>
      <c r="P133" s="45">
        <v>1</v>
      </c>
      <c r="Q133" s="45">
        <v>449</v>
      </c>
      <c r="R133" s="56">
        <v>43368</v>
      </c>
      <c r="S133" s="56">
        <v>43465</v>
      </c>
      <c r="T133" s="48" t="s">
        <v>225</v>
      </c>
    </row>
    <row r="134" ht="37.5" customHeight="1" spans="1:20">
      <c r="A134" s="45">
        <v>128</v>
      </c>
      <c r="B134" s="46" t="s">
        <v>25</v>
      </c>
      <c r="C134" s="46" t="s">
        <v>200</v>
      </c>
      <c r="D134" s="44" t="s">
        <v>49</v>
      </c>
      <c r="E134" s="44" t="s">
        <v>85</v>
      </c>
      <c r="F134" s="44" t="s">
        <v>219</v>
      </c>
      <c r="G134" s="44" t="s">
        <v>129</v>
      </c>
      <c r="H134" s="44" t="s">
        <v>204</v>
      </c>
      <c r="I134" s="48" t="s">
        <v>226</v>
      </c>
      <c r="J134" s="45">
        <v>1850000</v>
      </c>
      <c r="K134" s="45"/>
      <c r="L134" s="45" t="s">
        <v>32</v>
      </c>
      <c r="M134" s="49"/>
      <c r="N134" s="45" t="s">
        <v>49</v>
      </c>
      <c r="O134" s="45" t="str">
        <f t="shared" si="2"/>
        <v>扶贫办</v>
      </c>
      <c r="P134" s="45">
        <v>1</v>
      </c>
      <c r="Q134" s="45">
        <v>342</v>
      </c>
      <c r="R134" s="56">
        <v>43368</v>
      </c>
      <c r="S134" s="56">
        <v>43465</v>
      </c>
      <c r="T134" s="48" t="s">
        <v>226</v>
      </c>
    </row>
    <row r="135" ht="37.5" customHeight="1" spans="1:20">
      <c r="A135" s="45">
        <v>129</v>
      </c>
      <c r="B135" s="46" t="s">
        <v>25</v>
      </c>
      <c r="C135" s="46" t="s">
        <v>34</v>
      </c>
      <c r="D135" s="44" t="s">
        <v>49</v>
      </c>
      <c r="E135" s="44" t="s">
        <v>85</v>
      </c>
      <c r="F135" s="44" t="s">
        <v>219</v>
      </c>
      <c r="G135" s="44" t="s">
        <v>129</v>
      </c>
      <c r="H135" s="44" t="s">
        <v>227</v>
      </c>
      <c r="I135" s="48" t="s">
        <v>228</v>
      </c>
      <c r="J135" s="45">
        <v>2600000</v>
      </c>
      <c r="K135" s="45"/>
      <c r="L135" s="45" t="s">
        <v>32</v>
      </c>
      <c r="M135" s="49"/>
      <c r="N135" s="45" t="s">
        <v>49</v>
      </c>
      <c r="O135" s="45" t="str">
        <f t="shared" si="2"/>
        <v>扶贫办</v>
      </c>
      <c r="P135" s="45">
        <v>1</v>
      </c>
      <c r="Q135" s="45">
        <v>221</v>
      </c>
      <c r="R135" s="56">
        <v>43368</v>
      </c>
      <c r="S135" s="56">
        <v>43465</v>
      </c>
      <c r="T135" s="48" t="s">
        <v>228</v>
      </c>
    </row>
    <row r="136" ht="37.5" customHeight="1" spans="1:20">
      <c r="A136" s="45">
        <v>130</v>
      </c>
      <c r="B136" s="46" t="s">
        <v>25</v>
      </c>
      <c r="C136" s="46" t="s">
        <v>34</v>
      </c>
      <c r="D136" s="44" t="s">
        <v>49</v>
      </c>
      <c r="E136" s="44" t="s">
        <v>85</v>
      </c>
      <c r="F136" s="44" t="s">
        <v>219</v>
      </c>
      <c r="G136" s="44" t="s">
        <v>51</v>
      </c>
      <c r="H136" s="44" t="s">
        <v>193</v>
      </c>
      <c r="I136" s="48" t="s">
        <v>229</v>
      </c>
      <c r="J136" s="45">
        <v>2320000</v>
      </c>
      <c r="K136" s="45"/>
      <c r="L136" s="45" t="s">
        <v>32</v>
      </c>
      <c r="M136" s="49"/>
      <c r="N136" s="45" t="s">
        <v>49</v>
      </c>
      <c r="O136" s="45" t="str">
        <f t="shared" si="2"/>
        <v>扶贫办</v>
      </c>
      <c r="P136" s="45">
        <v>1</v>
      </c>
      <c r="Q136" s="45">
        <v>433</v>
      </c>
      <c r="R136" s="56">
        <v>43368</v>
      </c>
      <c r="S136" s="56">
        <v>43465</v>
      </c>
      <c r="T136" s="48" t="s">
        <v>229</v>
      </c>
    </row>
    <row r="137" ht="37.5" customHeight="1" spans="1:20">
      <c r="A137" s="45">
        <v>131</v>
      </c>
      <c r="B137" s="46" t="s">
        <v>25</v>
      </c>
      <c r="C137" s="46" t="s">
        <v>26</v>
      </c>
      <c r="D137" s="44" t="s">
        <v>51</v>
      </c>
      <c r="E137" s="44" t="s">
        <v>28</v>
      </c>
      <c r="F137" s="44" t="s">
        <v>219</v>
      </c>
      <c r="G137" s="44" t="s">
        <v>51</v>
      </c>
      <c r="H137" s="44" t="s">
        <v>230</v>
      </c>
      <c r="I137" s="48" t="s">
        <v>231</v>
      </c>
      <c r="J137" s="45">
        <v>288800</v>
      </c>
      <c r="K137" s="45"/>
      <c r="L137" s="45" t="s">
        <v>32</v>
      </c>
      <c r="M137" s="49"/>
      <c r="N137" s="45" t="s">
        <v>33</v>
      </c>
      <c r="O137" s="45" t="str">
        <f t="shared" si="2"/>
        <v>三交</v>
      </c>
      <c r="P137" s="45"/>
      <c r="Q137" s="45">
        <v>45</v>
      </c>
      <c r="R137" s="56">
        <v>43250</v>
      </c>
      <c r="S137" s="56">
        <v>43281</v>
      </c>
      <c r="T137" s="48" t="s">
        <v>231</v>
      </c>
    </row>
    <row r="138" ht="37.5" customHeight="1" spans="1:20">
      <c r="A138" s="45">
        <v>132</v>
      </c>
      <c r="B138" s="46" t="s">
        <v>25</v>
      </c>
      <c r="C138" s="46" t="s">
        <v>34</v>
      </c>
      <c r="D138" s="44" t="s">
        <v>37</v>
      </c>
      <c r="E138" s="44" t="s">
        <v>216</v>
      </c>
      <c r="F138" s="44" t="s">
        <v>217</v>
      </c>
      <c r="G138" s="44" t="s">
        <v>51</v>
      </c>
      <c r="H138" s="44" t="s">
        <v>232</v>
      </c>
      <c r="I138" s="48" t="s">
        <v>233</v>
      </c>
      <c r="J138" s="45">
        <v>3430000</v>
      </c>
      <c r="K138" s="45"/>
      <c r="L138" s="45" t="s">
        <v>32</v>
      </c>
      <c r="M138" s="49"/>
      <c r="N138" s="45" t="s">
        <v>37</v>
      </c>
      <c r="O138" s="45" t="str">
        <f t="shared" si="2"/>
        <v>交通局</v>
      </c>
      <c r="P138" s="45"/>
      <c r="Q138" s="45">
        <v>49</v>
      </c>
      <c r="R138" s="54">
        <v>43539</v>
      </c>
      <c r="S138" s="54">
        <v>43830</v>
      </c>
      <c r="T138" s="48" t="s">
        <v>233</v>
      </c>
    </row>
    <row r="139" ht="37.5" customHeight="1" spans="1:20">
      <c r="A139" s="45">
        <v>133</v>
      </c>
      <c r="B139" s="46" t="s">
        <v>25</v>
      </c>
      <c r="C139" s="46" t="s">
        <v>34</v>
      </c>
      <c r="D139" s="44" t="s">
        <v>51</v>
      </c>
      <c r="E139" s="44" t="s">
        <v>216</v>
      </c>
      <c r="F139" s="44" t="s">
        <v>217</v>
      </c>
      <c r="G139" s="44" t="s">
        <v>51</v>
      </c>
      <c r="H139" s="44" t="s">
        <v>230</v>
      </c>
      <c r="I139" s="48" t="s">
        <v>234</v>
      </c>
      <c r="J139" s="45">
        <v>3210000</v>
      </c>
      <c r="K139" s="45"/>
      <c r="L139" s="45" t="s">
        <v>32</v>
      </c>
      <c r="M139" s="49"/>
      <c r="N139" s="45" t="s">
        <v>37</v>
      </c>
      <c r="O139" s="45" t="str">
        <f t="shared" si="2"/>
        <v>三交</v>
      </c>
      <c r="P139" s="45"/>
      <c r="Q139" s="45">
        <v>45</v>
      </c>
      <c r="R139" s="54">
        <v>43539</v>
      </c>
      <c r="S139" s="54">
        <v>43830</v>
      </c>
      <c r="T139" s="48" t="s">
        <v>234</v>
      </c>
    </row>
    <row r="140" ht="37.5" customHeight="1" spans="1:20">
      <c r="A140" s="45">
        <v>134</v>
      </c>
      <c r="B140" s="46" t="s">
        <v>25</v>
      </c>
      <c r="C140" s="46" t="s">
        <v>34</v>
      </c>
      <c r="D140" s="44" t="s">
        <v>51</v>
      </c>
      <c r="E140" s="44" t="s">
        <v>85</v>
      </c>
      <c r="F140" s="44" t="s">
        <v>219</v>
      </c>
      <c r="G140" s="44" t="s">
        <v>51</v>
      </c>
      <c r="H140" s="44" t="s">
        <v>230</v>
      </c>
      <c r="I140" s="48" t="s">
        <v>235</v>
      </c>
      <c r="J140" s="45">
        <v>750000</v>
      </c>
      <c r="K140" s="45"/>
      <c r="L140" s="45" t="s">
        <v>32</v>
      </c>
      <c r="M140" s="49"/>
      <c r="N140" s="45" t="s">
        <v>37</v>
      </c>
      <c r="O140" s="45" t="str">
        <f t="shared" si="2"/>
        <v>三交</v>
      </c>
      <c r="P140" s="45"/>
      <c r="Q140" s="45">
        <v>45</v>
      </c>
      <c r="R140" s="54">
        <v>43539</v>
      </c>
      <c r="S140" s="54">
        <v>43830</v>
      </c>
      <c r="T140" s="48" t="s">
        <v>235</v>
      </c>
    </row>
    <row r="141" ht="37.5" customHeight="1" spans="1:20">
      <c r="A141" s="45">
        <v>135</v>
      </c>
      <c r="B141" s="46" t="s">
        <v>25</v>
      </c>
      <c r="C141" s="46" t="s">
        <v>26</v>
      </c>
      <c r="D141" s="44" t="s">
        <v>51</v>
      </c>
      <c r="E141" s="44" t="s">
        <v>216</v>
      </c>
      <c r="F141" s="44" t="s">
        <v>217</v>
      </c>
      <c r="G141" s="44" t="s">
        <v>51</v>
      </c>
      <c r="H141" s="44" t="s">
        <v>232</v>
      </c>
      <c r="I141" s="48" t="s">
        <v>236</v>
      </c>
      <c r="J141" s="45">
        <v>2000000</v>
      </c>
      <c r="K141" s="45"/>
      <c r="L141" s="45" t="s">
        <v>32</v>
      </c>
      <c r="M141" s="49"/>
      <c r="N141" s="45" t="s">
        <v>33</v>
      </c>
      <c r="O141" s="45" t="str">
        <f t="shared" si="2"/>
        <v>三交</v>
      </c>
      <c r="P141" s="45"/>
      <c r="Q141" s="45">
        <v>49</v>
      </c>
      <c r="R141" s="54">
        <v>43539</v>
      </c>
      <c r="S141" s="54">
        <v>43830</v>
      </c>
      <c r="T141" s="48" t="s">
        <v>236</v>
      </c>
    </row>
    <row r="142" ht="48" customHeight="1" spans="1:20">
      <c r="A142" s="45">
        <v>136</v>
      </c>
      <c r="B142" s="46" t="s">
        <v>25</v>
      </c>
      <c r="C142" s="46" t="s">
        <v>34</v>
      </c>
      <c r="D142" s="44" t="s">
        <v>237</v>
      </c>
      <c r="E142" s="44" t="s">
        <v>85</v>
      </c>
      <c r="F142" s="44" t="s">
        <v>219</v>
      </c>
      <c r="G142" s="44" t="s">
        <v>238</v>
      </c>
      <c r="H142" s="44" t="s">
        <v>239</v>
      </c>
      <c r="I142" s="48" t="s">
        <v>240</v>
      </c>
      <c r="J142" s="45">
        <v>1600000</v>
      </c>
      <c r="K142" s="45"/>
      <c r="L142" s="45" t="s">
        <v>32</v>
      </c>
      <c r="M142" s="49"/>
      <c r="N142" s="45" t="s">
        <v>37</v>
      </c>
      <c r="O142" s="45" t="str">
        <f t="shared" si="2"/>
        <v>贾家垣乡</v>
      </c>
      <c r="P142" s="45"/>
      <c r="Q142" s="45">
        <v>44</v>
      </c>
      <c r="R142" s="56">
        <v>43368</v>
      </c>
      <c r="S142" s="56">
        <v>43465</v>
      </c>
      <c r="T142" s="48" t="s">
        <v>240</v>
      </c>
    </row>
    <row r="143" ht="37.5" customHeight="1" spans="1:20">
      <c r="A143" s="45">
        <v>137</v>
      </c>
      <c r="B143" s="46" t="s">
        <v>25</v>
      </c>
      <c r="C143" s="46" t="s">
        <v>26</v>
      </c>
      <c r="D143" s="44" t="s">
        <v>33</v>
      </c>
      <c r="E143" s="44" t="s">
        <v>28</v>
      </c>
      <c r="F143" s="44" t="s">
        <v>29</v>
      </c>
      <c r="G143" s="44"/>
      <c r="H143" s="44"/>
      <c r="I143" s="48" t="s">
        <v>241</v>
      </c>
      <c r="J143" s="45">
        <v>1000000</v>
      </c>
      <c r="K143" s="45">
        <v>1000000</v>
      </c>
      <c r="L143" s="45" t="s">
        <v>32</v>
      </c>
      <c r="M143" s="49"/>
      <c r="N143" s="45" t="s">
        <v>33</v>
      </c>
      <c r="O143" s="45" t="str">
        <f t="shared" si="2"/>
        <v>水利局</v>
      </c>
      <c r="P143" s="45"/>
      <c r="Q143" s="45"/>
      <c r="R143" s="54">
        <v>43539</v>
      </c>
      <c r="S143" s="54">
        <v>43830</v>
      </c>
      <c r="T143" s="48" t="s">
        <v>241</v>
      </c>
    </row>
    <row r="144" ht="37.5" customHeight="1" spans="1:20">
      <c r="A144" s="45">
        <v>138</v>
      </c>
      <c r="B144" s="46" t="s">
        <v>25</v>
      </c>
      <c r="C144" s="46" t="s">
        <v>34</v>
      </c>
      <c r="D144" s="44" t="s">
        <v>129</v>
      </c>
      <c r="E144" s="44" t="s">
        <v>28</v>
      </c>
      <c r="F144" s="44" t="s">
        <v>219</v>
      </c>
      <c r="G144" s="44" t="s">
        <v>129</v>
      </c>
      <c r="H144" s="44" t="s">
        <v>135</v>
      </c>
      <c r="I144" s="48" t="s">
        <v>242</v>
      </c>
      <c r="J144" s="45">
        <v>210000</v>
      </c>
      <c r="K144" s="45"/>
      <c r="L144" s="45" t="s">
        <v>32</v>
      </c>
      <c r="M144" s="49"/>
      <c r="N144" s="45" t="s">
        <v>37</v>
      </c>
      <c r="O144" s="45" t="str">
        <f t="shared" si="2"/>
        <v>留誉</v>
      </c>
      <c r="P144" s="45">
        <v>1</v>
      </c>
      <c r="Q144" s="45">
        <v>414</v>
      </c>
      <c r="R144" s="56">
        <v>43368</v>
      </c>
      <c r="S144" s="56">
        <v>43465</v>
      </c>
      <c r="T144" s="48" t="s">
        <v>242</v>
      </c>
    </row>
    <row r="145" ht="88" customHeight="1" spans="1:20">
      <c r="A145" s="45">
        <v>139</v>
      </c>
      <c r="B145" s="46" t="s">
        <v>25</v>
      </c>
      <c r="C145" s="46" t="s">
        <v>34</v>
      </c>
      <c r="D145" s="44" t="s">
        <v>99</v>
      </c>
      <c r="E145" s="44" t="s">
        <v>85</v>
      </c>
      <c r="F145" s="44" t="s">
        <v>219</v>
      </c>
      <c r="G145" s="44" t="s">
        <v>101</v>
      </c>
      <c r="H145" s="44" t="s">
        <v>243</v>
      </c>
      <c r="I145" s="48" t="s">
        <v>244</v>
      </c>
      <c r="J145" s="45">
        <v>650000</v>
      </c>
      <c r="K145" s="45"/>
      <c r="L145" s="45" t="s">
        <v>32</v>
      </c>
      <c r="M145" s="49"/>
      <c r="N145" s="45" t="s">
        <v>37</v>
      </c>
      <c r="O145" s="45" t="str">
        <f t="shared" si="2"/>
        <v>孟门镇</v>
      </c>
      <c r="P145" s="45"/>
      <c r="Q145" s="45">
        <v>6</v>
      </c>
      <c r="R145" s="56">
        <v>43368</v>
      </c>
      <c r="S145" s="56">
        <v>43465</v>
      </c>
      <c r="T145" s="48" t="s">
        <v>244</v>
      </c>
    </row>
    <row r="146" ht="37.5" customHeight="1" spans="1:20">
      <c r="A146" s="45">
        <v>140</v>
      </c>
      <c r="B146" s="46" t="s">
        <v>25</v>
      </c>
      <c r="C146" s="46" t="s">
        <v>34</v>
      </c>
      <c r="D146" s="44" t="s">
        <v>237</v>
      </c>
      <c r="E146" s="44" t="s">
        <v>216</v>
      </c>
      <c r="F146" s="44" t="s">
        <v>217</v>
      </c>
      <c r="G146" s="44" t="s">
        <v>238</v>
      </c>
      <c r="H146" s="44" t="s">
        <v>168</v>
      </c>
      <c r="I146" s="48" t="s">
        <v>245</v>
      </c>
      <c r="J146" s="45">
        <v>3400000</v>
      </c>
      <c r="K146" s="45"/>
      <c r="L146" s="45" t="s">
        <v>32</v>
      </c>
      <c r="M146" s="49"/>
      <c r="N146" s="45" t="s">
        <v>37</v>
      </c>
      <c r="O146" s="45" t="str">
        <f t="shared" si="2"/>
        <v>贾家垣乡</v>
      </c>
      <c r="P146" s="45"/>
      <c r="Q146" s="45">
        <v>11</v>
      </c>
      <c r="R146" s="54">
        <v>43539</v>
      </c>
      <c r="S146" s="54">
        <v>43830</v>
      </c>
      <c r="T146" s="48" t="s">
        <v>245</v>
      </c>
    </row>
    <row r="147" ht="37.5" customHeight="1" spans="1:20">
      <c r="A147" s="45">
        <v>141</v>
      </c>
      <c r="B147" s="46" t="s">
        <v>25</v>
      </c>
      <c r="C147" s="46" t="s">
        <v>34</v>
      </c>
      <c r="D147" s="44" t="s">
        <v>64</v>
      </c>
      <c r="E147" s="44" t="s">
        <v>216</v>
      </c>
      <c r="F147" s="44" t="s">
        <v>217</v>
      </c>
      <c r="G147" s="44" t="s">
        <v>65</v>
      </c>
      <c r="H147" s="44" t="s">
        <v>71</v>
      </c>
      <c r="I147" s="48" t="s">
        <v>246</v>
      </c>
      <c r="J147" s="45">
        <v>3000000</v>
      </c>
      <c r="K147" s="45"/>
      <c r="L147" s="45" t="s">
        <v>32</v>
      </c>
      <c r="M147" s="49"/>
      <c r="N147" s="45" t="s">
        <v>37</v>
      </c>
      <c r="O147" s="45" t="str">
        <f t="shared" si="2"/>
        <v>高家沟乡</v>
      </c>
      <c r="P147" s="45">
        <v>1</v>
      </c>
      <c r="Q147" s="45">
        <v>875</v>
      </c>
      <c r="R147" s="54">
        <v>43539</v>
      </c>
      <c r="S147" s="54">
        <v>43830</v>
      </c>
      <c r="T147" s="48" t="s">
        <v>246</v>
      </c>
    </row>
    <row r="148" ht="37.5" customHeight="1" spans="1:20">
      <c r="A148" s="45">
        <v>142</v>
      </c>
      <c r="B148" s="46" t="s">
        <v>25</v>
      </c>
      <c r="C148" s="46" t="s">
        <v>34</v>
      </c>
      <c r="D148" s="44" t="s">
        <v>51</v>
      </c>
      <c r="E148" s="44" t="s">
        <v>216</v>
      </c>
      <c r="F148" s="44" t="s">
        <v>217</v>
      </c>
      <c r="G148" s="44" t="s">
        <v>51</v>
      </c>
      <c r="H148" s="44" t="s">
        <v>232</v>
      </c>
      <c r="I148" s="48" t="s">
        <v>247</v>
      </c>
      <c r="J148" s="45">
        <v>700000</v>
      </c>
      <c r="K148" s="45"/>
      <c r="L148" s="45" t="s">
        <v>32</v>
      </c>
      <c r="M148" s="49"/>
      <c r="N148" s="45" t="s">
        <v>37</v>
      </c>
      <c r="O148" s="45" t="str">
        <f t="shared" si="2"/>
        <v>三交</v>
      </c>
      <c r="P148" s="45"/>
      <c r="Q148" s="45">
        <v>49</v>
      </c>
      <c r="R148" s="54">
        <v>43539</v>
      </c>
      <c r="S148" s="54">
        <v>43830</v>
      </c>
      <c r="T148" s="48" t="s">
        <v>247</v>
      </c>
    </row>
    <row r="149" ht="37.5" customHeight="1" spans="1:20">
      <c r="A149" s="45">
        <v>143</v>
      </c>
      <c r="B149" s="46" t="s">
        <v>25</v>
      </c>
      <c r="C149" s="46" t="s">
        <v>248</v>
      </c>
      <c r="D149" s="44" t="s">
        <v>61</v>
      </c>
      <c r="E149" s="44" t="s">
        <v>216</v>
      </c>
      <c r="F149" s="44" t="s">
        <v>217</v>
      </c>
      <c r="G149" s="44" t="s">
        <v>61</v>
      </c>
      <c r="H149" s="44" t="s">
        <v>249</v>
      </c>
      <c r="I149" s="48" t="s">
        <v>250</v>
      </c>
      <c r="J149" s="45">
        <v>1200000</v>
      </c>
      <c r="K149" s="45"/>
      <c r="L149" s="45" t="s">
        <v>32</v>
      </c>
      <c r="M149" s="49"/>
      <c r="N149" s="45" t="s">
        <v>33</v>
      </c>
      <c r="O149" s="45" t="str">
        <f t="shared" si="2"/>
        <v>石西</v>
      </c>
      <c r="P149" s="45"/>
      <c r="Q149" s="45">
        <v>30</v>
      </c>
      <c r="R149" s="54">
        <v>43539</v>
      </c>
      <c r="S149" s="54">
        <v>43830</v>
      </c>
      <c r="T149" s="48" t="s">
        <v>250</v>
      </c>
    </row>
    <row r="150" ht="37.5" customHeight="1" spans="1:20">
      <c r="A150" s="45">
        <v>144</v>
      </c>
      <c r="B150" s="46" t="s">
        <v>25</v>
      </c>
      <c r="C150" s="46" t="s">
        <v>34</v>
      </c>
      <c r="D150" s="44" t="s">
        <v>51</v>
      </c>
      <c r="E150" s="44" t="s">
        <v>216</v>
      </c>
      <c r="F150" s="44" t="s">
        <v>217</v>
      </c>
      <c r="G150" s="44" t="s">
        <v>51</v>
      </c>
      <c r="H150" s="44" t="s">
        <v>230</v>
      </c>
      <c r="I150" s="48" t="s">
        <v>251</v>
      </c>
      <c r="J150" s="45">
        <v>760000</v>
      </c>
      <c r="K150" s="45"/>
      <c r="L150" s="45" t="s">
        <v>32</v>
      </c>
      <c r="M150" s="49"/>
      <c r="N150" s="45" t="s">
        <v>37</v>
      </c>
      <c r="O150" s="45" t="str">
        <f t="shared" si="2"/>
        <v>三交</v>
      </c>
      <c r="P150" s="45"/>
      <c r="Q150" s="45">
        <v>45</v>
      </c>
      <c r="R150" s="54">
        <v>43539</v>
      </c>
      <c r="S150" s="54">
        <v>43830</v>
      </c>
      <c r="T150" s="48" t="s">
        <v>251</v>
      </c>
    </row>
    <row r="151" ht="37.5" customHeight="1" spans="1:20">
      <c r="A151" s="45">
        <v>145</v>
      </c>
      <c r="B151" s="46" t="s">
        <v>25</v>
      </c>
      <c r="C151" s="46" t="s">
        <v>34</v>
      </c>
      <c r="D151" s="44" t="s">
        <v>61</v>
      </c>
      <c r="E151" s="44" t="s">
        <v>216</v>
      </c>
      <c r="F151" s="44" t="s">
        <v>217</v>
      </c>
      <c r="G151" s="44" t="s">
        <v>61</v>
      </c>
      <c r="H151" s="44" t="s">
        <v>252</v>
      </c>
      <c r="I151" s="48" t="s">
        <v>253</v>
      </c>
      <c r="J151" s="45">
        <v>479000</v>
      </c>
      <c r="K151" s="45"/>
      <c r="L151" s="45" t="s">
        <v>32</v>
      </c>
      <c r="M151" s="49"/>
      <c r="N151" s="45" t="s">
        <v>37</v>
      </c>
      <c r="O151" s="45" t="str">
        <f t="shared" si="2"/>
        <v>石西</v>
      </c>
      <c r="P151" s="45"/>
      <c r="Q151" s="45">
        <v>41</v>
      </c>
      <c r="R151" s="54">
        <v>43539</v>
      </c>
      <c r="S151" s="54">
        <v>43830</v>
      </c>
      <c r="T151" s="48" t="s">
        <v>253</v>
      </c>
    </row>
    <row r="152" ht="37.5" customHeight="1" spans="1:20">
      <c r="A152" s="45">
        <v>146</v>
      </c>
      <c r="B152" s="46" t="s">
        <v>25</v>
      </c>
      <c r="C152" s="46" t="s">
        <v>34</v>
      </c>
      <c r="D152" s="44" t="s">
        <v>61</v>
      </c>
      <c r="E152" s="44" t="s">
        <v>216</v>
      </c>
      <c r="F152" s="44" t="s">
        <v>217</v>
      </c>
      <c r="G152" s="44" t="s">
        <v>61</v>
      </c>
      <c r="H152" s="44" t="s">
        <v>252</v>
      </c>
      <c r="I152" s="48" t="s">
        <v>254</v>
      </c>
      <c r="J152" s="45">
        <v>520000</v>
      </c>
      <c r="K152" s="45"/>
      <c r="L152" s="45" t="s">
        <v>32</v>
      </c>
      <c r="M152" s="49"/>
      <c r="N152" s="45" t="s">
        <v>37</v>
      </c>
      <c r="O152" s="45" t="str">
        <f t="shared" si="2"/>
        <v>石西</v>
      </c>
      <c r="P152" s="45"/>
      <c r="Q152" s="45">
        <v>41</v>
      </c>
      <c r="R152" s="54">
        <v>43539</v>
      </c>
      <c r="S152" s="54">
        <v>43830</v>
      </c>
      <c r="T152" s="48" t="s">
        <v>254</v>
      </c>
    </row>
    <row r="153" ht="37.5" customHeight="1" spans="1:20">
      <c r="A153" s="45">
        <v>147</v>
      </c>
      <c r="B153" s="46" t="s">
        <v>25</v>
      </c>
      <c r="C153" s="46" t="s">
        <v>255</v>
      </c>
      <c r="D153" s="44" t="s">
        <v>61</v>
      </c>
      <c r="E153" s="44" t="s">
        <v>216</v>
      </c>
      <c r="F153" s="44" t="s">
        <v>217</v>
      </c>
      <c r="G153" s="44" t="s">
        <v>61</v>
      </c>
      <c r="H153" s="44" t="s">
        <v>256</v>
      </c>
      <c r="I153" s="48" t="s">
        <v>255</v>
      </c>
      <c r="J153" s="45">
        <v>764700</v>
      </c>
      <c r="K153" s="45"/>
      <c r="L153" s="45" t="s">
        <v>32</v>
      </c>
      <c r="M153" s="49"/>
      <c r="N153" s="45" t="s">
        <v>78</v>
      </c>
      <c r="O153" s="45" t="str">
        <f t="shared" si="2"/>
        <v>石西</v>
      </c>
      <c r="P153" s="45"/>
      <c r="Q153" s="45">
        <v>50</v>
      </c>
      <c r="R153" s="54">
        <v>43539</v>
      </c>
      <c r="S153" s="54">
        <v>43830</v>
      </c>
      <c r="T153" s="48" t="s">
        <v>255</v>
      </c>
    </row>
    <row r="154" ht="37.5" customHeight="1" spans="1:20">
      <c r="A154" s="45">
        <v>148</v>
      </c>
      <c r="B154" s="46" t="s">
        <v>25</v>
      </c>
      <c r="C154" s="46" t="s">
        <v>34</v>
      </c>
      <c r="D154" s="44" t="s">
        <v>27</v>
      </c>
      <c r="E154" s="44" t="s">
        <v>216</v>
      </c>
      <c r="F154" s="44" t="s">
        <v>217</v>
      </c>
      <c r="G154" s="44" t="s">
        <v>27</v>
      </c>
      <c r="H154" s="44" t="s">
        <v>257</v>
      </c>
      <c r="I154" s="48" t="s">
        <v>258</v>
      </c>
      <c r="J154" s="45">
        <v>150000</v>
      </c>
      <c r="K154" s="45"/>
      <c r="L154" s="45" t="s">
        <v>32</v>
      </c>
      <c r="M154" s="49"/>
      <c r="N154" s="45" t="s">
        <v>37</v>
      </c>
      <c r="O154" s="45" t="str">
        <f t="shared" si="2"/>
        <v>成家庄</v>
      </c>
      <c r="P154" s="45"/>
      <c r="Q154" s="45">
        <v>32</v>
      </c>
      <c r="R154" s="54">
        <v>43539</v>
      </c>
      <c r="S154" s="54">
        <v>43830</v>
      </c>
      <c r="T154" s="48" t="s">
        <v>258</v>
      </c>
    </row>
    <row r="155" ht="37.5" customHeight="1" spans="1:20">
      <c r="A155" s="45">
        <v>149</v>
      </c>
      <c r="B155" s="46" t="s">
        <v>25</v>
      </c>
      <c r="C155" s="46" t="s">
        <v>34</v>
      </c>
      <c r="D155" s="44" t="s">
        <v>27</v>
      </c>
      <c r="E155" s="44" t="s">
        <v>216</v>
      </c>
      <c r="F155" s="44" t="s">
        <v>217</v>
      </c>
      <c r="G155" s="44" t="s">
        <v>27</v>
      </c>
      <c r="H155" s="44" t="s">
        <v>257</v>
      </c>
      <c r="I155" s="48" t="s">
        <v>259</v>
      </c>
      <c r="J155" s="45">
        <v>200000</v>
      </c>
      <c r="K155" s="45"/>
      <c r="L155" s="45" t="s">
        <v>32</v>
      </c>
      <c r="M155" s="49"/>
      <c r="N155" s="45" t="s">
        <v>37</v>
      </c>
      <c r="O155" s="45" t="str">
        <f t="shared" si="2"/>
        <v>成家庄</v>
      </c>
      <c r="P155" s="45"/>
      <c r="Q155" s="45">
        <v>32</v>
      </c>
      <c r="R155" s="54">
        <v>43539</v>
      </c>
      <c r="S155" s="54">
        <v>43830</v>
      </c>
      <c r="T155" s="48" t="s">
        <v>259</v>
      </c>
    </row>
    <row r="156" ht="37.5" customHeight="1" spans="1:20">
      <c r="A156" s="45">
        <v>150</v>
      </c>
      <c r="B156" s="46" t="s">
        <v>25</v>
      </c>
      <c r="C156" s="46" t="s">
        <v>26</v>
      </c>
      <c r="D156" s="44" t="s">
        <v>64</v>
      </c>
      <c r="E156" s="44" t="s">
        <v>216</v>
      </c>
      <c r="F156" s="44" t="s">
        <v>217</v>
      </c>
      <c r="G156" s="44" t="s">
        <v>65</v>
      </c>
      <c r="H156" s="44" t="s">
        <v>66</v>
      </c>
      <c r="I156" s="48" t="s">
        <v>260</v>
      </c>
      <c r="J156" s="45">
        <v>610000</v>
      </c>
      <c r="K156" s="45"/>
      <c r="L156" s="45" t="s">
        <v>32</v>
      </c>
      <c r="M156" s="49"/>
      <c r="N156" s="45" t="s">
        <v>33</v>
      </c>
      <c r="O156" s="45" t="str">
        <f t="shared" si="2"/>
        <v>高家沟乡</v>
      </c>
      <c r="P156" s="45">
        <v>1</v>
      </c>
      <c r="Q156" s="45">
        <v>915</v>
      </c>
      <c r="R156" s="54">
        <v>43539</v>
      </c>
      <c r="S156" s="54">
        <v>43830</v>
      </c>
      <c r="T156" s="48" t="s">
        <v>260</v>
      </c>
    </row>
    <row r="157" ht="37.5" customHeight="1" spans="1:20">
      <c r="A157" s="45">
        <v>151</v>
      </c>
      <c r="B157" s="46" t="s">
        <v>261</v>
      </c>
      <c r="C157" s="46" t="s">
        <v>255</v>
      </c>
      <c r="D157" s="44" t="s">
        <v>149</v>
      </c>
      <c r="E157" s="44" t="s">
        <v>216</v>
      </c>
      <c r="F157" s="44" t="s">
        <v>217</v>
      </c>
      <c r="G157" s="44" t="s">
        <v>150</v>
      </c>
      <c r="H157" s="44" t="s">
        <v>262</v>
      </c>
      <c r="I157" s="48" t="s">
        <v>263</v>
      </c>
      <c r="J157" s="45">
        <v>2000000</v>
      </c>
      <c r="K157" s="45"/>
      <c r="L157" s="45" t="s">
        <v>32</v>
      </c>
      <c r="M157" s="49"/>
      <c r="N157" s="45" t="s">
        <v>264</v>
      </c>
      <c r="O157" s="45" t="str">
        <f t="shared" si="2"/>
        <v>薛村镇</v>
      </c>
      <c r="P157" s="45"/>
      <c r="Q157" s="45">
        <v>37</v>
      </c>
      <c r="R157" s="54">
        <v>43539</v>
      </c>
      <c r="S157" s="54">
        <v>43830</v>
      </c>
      <c r="T157" s="48" t="s">
        <v>263</v>
      </c>
    </row>
    <row r="158" ht="37.5" customHeight="1" spans="1:20">
      <c r="A158" s="45">
        <v>152</v>
      </c>
      <c r="B158" s="46" t="s">
        <v>25</v>
      </c>
      <c r="C158" s="46" t="s">
        <v>200</v>
      </c>
      <c r="D158" s="44" t="s">
        <v>149</v>
      </c>
      <c r="E158" s="44" t="s">
        <v>216</v>
      </c>
      <c r="F158" s="44" t="s">
        <v>217</v>
      </c>
      <c r="G158" s="44" t="s">
        <v>150</v>
      </c>
      <c r="H158" s="44" t="s">
        <v>262</v>
      </c>
      <c r="I158" s="48" t="s">
        <v>265</v>
      </c>
      <c r="J158" s="45">
        <v>700000</v>
      </c>
      <c r="K158" s="45"/>
      <c r="L158" s="45" t="s">
        <v>32</v>
      </c>
      <c r="M158" s="49"/>
      <c r="N158" s="45" t="s">
        <v>33</v>
      </c>
      <c r="O158" s="45" t="str">
        <f t="shared" si="2"/>
        <v>薛村镇</v>
      </c>
      <c r="P158" s="45"/>
      <c r="Q158" s="45">
        <v>37</v>
      </c>
      <c r="R158" s="54">
        <v>43539</v>
      </c>
      <c r="S158" s="54">
        <v>43830</v>
      </c>
      <c r="T158" s="48" t="s">
        <v>265</v>
      </c>
    </row>
    <row r="159" ht="37.5" customHeight="1" spans="1:20">
      <c r="A159" s="45">
        <v>153</v>
      </c>
      <c r="B159" s="46" t="s">
        <v>261</v>
      </c>
      <c r="C159" s="46" t="s">
        <v>255</v>
      </c>
      <c r="D159" s="44" t="s">
        <v>149</v>
      </c>
      <c r="E159" s="44" t="s">
        <v>216</v>
      </c>
      <c r="F159" s="44" t="s">
        <v>217</v>
      </c>
      <c r="G159" s="44" t="s">
        <v>150</v>
      </c>
      <c r="H159" s="44" t="s">
        <v>266</v>
      </c>
      <c r="I159" s="48" t="s">
        <v>267</v>
      </c>
      <c r="J159" s="45">
        <v>1500000</v>
      </c>
      <c r="K159" s="45"/>
      <c r="L159" s="45" t="s">
        <v>32</v>
      </c>
      <c r="M159" s="49"/>
      <c r="N159" s="45" t="s">
        <v>264</v>
      </c>
      <c r="O159" s="45" t="str">
        <f t="shared" si="2"/>
        <v>薛村镇</v>
      </c>
      <c r="P159" s="45"/>
      <c r="Q159" s="45">
        <v>49</v>
      </c>
      <c r="R159" s="54">
        <v>43539</v>
      </c>
      <c r="S159" s="54">
        <v>43830</v>
      </c>
      <c r="T159" s="48" t="s">
        <v>267</v>
      </c>
    </row>
    <row r="160" ht="37.5" customHeight="1" spans="1:20">
      <c r="A160" s="45">
        <v>154</v>
      </c>
      <c r="B160" s="46" t="s">
        <v>261</v>
      </c>
      <c r="C160" s="46" t="s">
        <v>255</v>
      </c>
      <c r="D160" s="44" t="s">
        <v>149</v>
      </c>
      <c r="E160" s="44" t="s">
        <v>216</v>
      </c>
      <c r="F160" s="44" t="s">
        <v>217</v>
      </c>
      <c r="G160" s="44" t="s">
        <v>150</v>
      </c>
      <c r="H160" s="44" t="s">
        <v>268</v>
      </c>
      <c r="I160" s="48" t="s">
        <v>269</v>
      </c>
      <c r="J160" s="45">
        <v>900000</v>
      </c>
      <c r="K160" s="45"/>
      <c r="L160" s="45" t="s">
        <v>32</v>
      </c>
      <c r="M160" s="49"/>
      <c r="N160" s="45" t="s">
        <v>264</v>
      </c>
      <c r="O160" s="45" t="str">
        <f t="shared" si="2"/>
        <v>薛村镇</v>
      </c>
      <c r="P160" s="45"/>
      <c r="Q160" s="45">
        <v>45</v>
      </c>
      <c r="R160" s="54">
        <v>43539</v>
      </c>
      <c r="S160" s="54">
        <v>43830</v>
      </c>
      <c r="T160" s="48" t="s">
        <v>269</v>
      </c>
    </row>
    <row r="161" ht="37.5" customHeight="1" spans="1:20">
      <c r="A161" s="45">
        <v>155</v>
      </c>
      <c r="B161" s="46" t="s">
        <v>25</v>
      </c>
      <c r="C161" s="46" t="s">
        <v>200</v>
      </c>
      <c r="D161" s="44" t="s">
        <v>149</v>
      </c>
      <c r="E161" s="44" t="s">
        <v>216</v>
      </c>
      <c r="F161" s="44" t="s">
        <v>217</v>
      </c>
      <c r="G161" s="44" t="s">
        <v>150</v>
      </c>
      <c r="H161" s="44" t="s">
        <v>268</v>
      </c>
      <c r="I161" s="48" t="s">
        <v>265</v>
      </c>
      <c r="J161" s="45">
        <v>1100000</v>
      </c>
      <c r="K161" s="45"/>
      <c r="L161" s="45" t="s">
        <v>32</v>
      </c>
      <c r="M161" s="49"/>
      <c r="N161" s="45" t="s">
        <v>33</v>
      </c>
      <c r="O161" s="45" t="str">
        <f t="shared" si="2"/>
        <v>薛村镇</v>
      </c>
      <c r="P161" s="45"/>
      <c r="Q161" s="45">
        <v>45</v>
      </c>
      <c r="R161" s="54">
        <v>43539</v>
      </c>
      <c r="S161" s="54">
        <v>43830</v>
      </c>
      <c r="T161" s="48" t="s">
        <v>265</v>
      </c>
    </row>
    <row r="162" ht="37.5" customHeight="1" spans="1:20">
      <c r="A162" s="45">
        <v>156</v>
      </c>
      <c r="B162" s="46" t="s">
        <v>261</v>
      </c>
      <c r="C162" s="46" t="s">
        <v>255</v>
      </c>
      <c r="D162" s="44" t="s">
        <v>149</v>
      </c>
      <c r="E162" s="44" t="s">
        <v>216</v>
      </c>
      <c r="F162" s="44" t="s">
        <v>217</v>
      </c>
      <c r="G162" s="44" t="s">
        <v>150</v>
      </c>
      <c r="H162" s="44" t="s">
        <v>270</v>
      </c>
      <c r="I162" s="48" t="s">
        <v>271</v>
      </c>
      <c r="J162" s="45">
        <v>2600000</v>
      </c>
      <c r="K162" s="45"/>
      <c r="L162" s="45" t="s">
        <v>32</v>
      </c>
      <c r="M162" s="49"/>
      <c r="N162" s="45" t="s">
        <v>264</v>
      </c>
      <c r="O162" s="45" t="str">
        <f t="shared" si="2"/>
        <v>薛村镇</v>
      </c>
      <c r="P162" s="45"/>
      <c r="Q162" s="45">
        <v>55</v>
      </c>
      <c r="R162" s="54">
        <v>43539</v>
      </c>
      <c r="S162" s="54">
        <v>43830</v>
      </c>
      <c r="T162" s="48" t="s">
        <v>271</v>
      </c>
    </row>
    <row r="163" ht="37.5" customHeight="1" spans="1:20">
      <c r="A163" s="45">
        <v>157</v>
      </c>
      <c r="B163" s="46" t="s">
        <v>25</v>
      </c>
      <c r="C163" s="46" t="s">
        <v>34</v>
      </c>
      <c r="D163" s="44" t="s">
        <v>129</v>
      </c>
      <c r="E163" s="44" t="s">
        <v>85</v>
      </c>
      <c r="F163" s="44" t="s">
        <v>219</v>
      </c>
      <c r="G163" s="44" t="s">
        <v>129</v>
      </c>
      <c r="H163" s="44" t="s">
        <v>227</v>
      </c>
      <c r="I163" s="48" t="s">
        <v>272</v>
      </c>
      <c r="J163" s="45">
        <v>800000</v>
      </c>
      <c r="K163" s="45"/>
      <c r="L163" s="45" t="s">
        <v>32</v>
      </c>
      <c r="M163" s="49"/>
      <c r="N163" s="45" t="s">
        <v>37</v>
      </c>
      <c r="O163" s="45" t="str">
        <f t="shared" si="2"/>
        <v>留誉</v>
      </c>
      <c r="P163" s="45">
        <v>1</v>
      </c>
      <c r="Q163" s="45">
        <v>221</v>
      </c>
      <c r="R163" s="56">
        <v>43368</v>
      </c>
      <c r="S163" s="56">
        <v>43465</v>
      </c>
      <c r="T163" s="48" t="s">
        <v>272</v>
      </c>
    </row>
    <row r="164" ht="37.5" customHeight="1" spans="1:20">
      <c r="A164" s="45">
        <v>158</v>
      </c>
      <c r="B164" s="46" t="s">
        <v>25</v>
      </c>
      <c r="C164" s="46" t="s">
        <v>34</v>
      </c>
      <c r="D164" s="44" t="s">
        <v>73</v>
      </c>
      <c r="E164" s="44" t="s">
        <v>216</v>
      </c>
      <c r="F164" s="44" t="s">
        <v>217</v>
      </c>
      <c r="G164" s="44" t="s">
        <v>73</v>
      </c>
      <c r="H164" s="44" t="s">
        <v>273</v>
      </c>
      <c r="I164" s="48" t="s">
        <v>274</v>
      </c>
      <c r="J164" s="45">
        <v>460000</v>
      </c>
      <c r="K164" s="45"/>
      <c r="L164" s="45" t="s">
        <v>32</v>
      </c>
      <c r="M164" s="49"/>
      <c r="N164" s="45" t="s">
        <v>37</v>
      </c>
      <c r="O164" s="45" t="str">
        <f t="shared" si="2"/>
        <v>柳林镇</v>
      </c>
      <c r="P164" s="45"/>
      <c r="Q164" s="45">
        <v>5</v>
      </c>
      <c r="R164" s="54">
        <v>43539</v>
      </c>
      <c r="S164" s="54">
        <v>43830</v>
      </c>
      <c r="T164" s="48" t="s">
        <v>274</v>
      </c>
    </row>
    <row r="165" ht="37.5" customHeight="1" spans="1:20">
      <c r="A165" s="45">
        <v>159</v>
      </c>
      <c r="B165" s="46" t="s">
        <v>25</v>
      </c>
      <c r="C165" s="46" t="s">
        <v>210</v>
      </c>
      <c r="D165" s="44" t="s">
        <v>275</v>
      </c>
      <c r="E165" s="44" t="s">
        <v>216</v>
      </c>
      <c r="F165" s="44" t="s">
        <v>217</v>
      </c>
      <c r="G165" s="44" t="s">
        <v>276</v>
      </c>
      <c r="H165" s="44" t="s">
        <v>277</v>
      </c>
      <c r="I165" s="48" t="s">
        <v>278</v>
      </c>
      <c r="J165" s="45">
        <v>200000</v>
      </c>
      <c r="K165" s="45"/>
      <c r="L165" s="45" t="s">
        <v>32</v>
      </c>
      <c r="M165" s="49"/>
      <c r="N165" s="45" t="s">
        <v>212</v>
      </c>
      <c r="O165" s="45" t="str">
        <f t="shared" si="2"/>
        <v>穆村镇</v>
      </c>
      <c r="P165" s="45"/>
      <c r="Q165" s="45">
        <v>48</v>
      </c>
      <c r="R165" s="54">
        <v>43539</v>
      </c>
      <c r="S165" s="54">
        <v>43830</v>
      </c>
      <c r="T165" s="48" t="s">
        <v>278</v>
      </c>
    </row>
    <row r="166" ht="37.5" customHeight="1" spans="1:20">
      <c r="A166" s="45">
        <v>160</v>
      </c>
      <c r="B166" s="46" t="s">
        <v>25</v>
      </c>
      <c r="C166" s="46" t="s">
        <v>210</v>
      </c>
      <c r="D166" s="44" t="s">
        <v>51</v>
      </c>
      <c r="E166" s="44" t="s">
        <v>216</v>
      </c>
      <c r="F166" s="44" t="s">
        <v>217</v>
      </c>
      <c r="G166" s="44" t="s">
        <v>51</v>
      </c>
      <c r="H166" s="44" t="s">
        <v>279</v>
      </c>
      <c r="I166" s="48" t="s">
        <v>280</v>
      </c>
      <c r="J166" s="45">
        <v>200000</v>
      </c>
      <c r="K166" s="45"/>
      <c r="L166" s="45" t="s">
        <v>32</v>
      </c>
      <c r="M166" s="49"/>
      <c r="N166" s="45" t="s">
        <v>212</v>
      </c>
      <c r="O166" s="45" t="str">
        <f t="shared" si="2"/>
        <v>三交</v>
      </c>
      <c r="P166" s="45"/>
      <c r="Q166" s="45">
        <v>65</v>
      </c>
      <c r="R166" s="54">
        <v>43539</v>
      </c>
      <c r="S166" s="54">
        <v>43830</v>
      </c>
      <c r="T166" s="48" t="s">
        <v>280</v>
      </c>
    </row>
    <row r="167" ht="37.5" customHeight="1" spans="1:20">
      <c r="A167" s="45">
        <v>161</v>
      </c>
      <c r="B167" s="46" t="s">
        <v>25</v>
      </c>
      <c r="C167" s="46" t="s">
        <v>210</v>
      </c>
      <c r="D167" s="44" t="s">
        <v>51</v>
      </c>
      <c r="E167" s="44" t="s">
        <v>216</v>
      </c>
      <c r="F167" s="44" t="s">
        <v>217</v>
      </c>
      <c r="G167" s="44" t="s">
        <v>51</v>
      </c>
      <c r="H167" s="44" t="s">
        <v>193</v>
      </c>
      <c r="I167" s="48" t="s">
        <v>281</v>
      </c>
      <c r="J167" s="45">
        <v>200000</v>
      </c>
      <c r="K167" s="45"/>
      <c r="L167" s="45" t="s">
        <v>32</v>
      </c>
      <c r="M167" s="49"/>
      <c r="N167" s="45" t="s">
        <v>212</v>
      </c>
      <c r="O167" s="45" t="str">
        <f t="shared" si="2"/>
        <v>三交</v>
      </c>
      <c r="P167" s="45">
        <v>1</v>
      </c>
      <c r="Q167" s="45">
        <v>433</v>
      </c>
      <c r="R167" s="54">
        <v>43539</v>
      </c>
      <c r="S167" s="54">
        <v>43830</v>
      </c>
      <c r="T167" s="48" t="s">
        <v>281</v>
      </c>
    </row>
    <row r="168" ht="37.5" customHeight="1" spans="1:20">
      <c r="A168" s="45">
        <v>162</v>
      </c>
      <c r="B168" s="46" t="s">
        <v>25</v>
      </c>
      <c r="C168" s="46" t="s">
        <v>210</v>
      </c>
      <c r="D168" s="44" t="s">
        <v>38</v>
      </c>
      <c r="E168" s="44" t="s">
        <v>216</v>
      </c>
      <c r="F168" s="44" t="s">
        <v>217</v>
      </c>
      <c r="G168" s="44" t="s">
        <v>39</v>
      </c>
      <c r="H168" s="44" t="s">
        <v>282</v>
      </c>
      <c r="I168" s="48" t="s">
        <v>283</v>
      </c>
      <c r="J168" s="45">
        <v>200000</v>
      </c>
      <c r="K168" s="45"/>
      <c r="L168" s="45" t="s">
        <v>32</v>
      </c>
      <c r="M168" s="49"/>
      <c r="N168" s="45" t="s">
        <v>212</v>
      </c>
      <c r="O168" s="45" t="str">
        <f t="shared" si="2"/>
        <v>陈家湾乡</v>
      </c>
      <c r="P168" s="45"/>
      <c r="Q168" s="45">
        <v>20</v>
      </c>
      <c r="R168" s="54">
        <v>43539</v>
      </c>
      <c r="S168" s="54">
        <v>43830</v>
      </c>
      <c r="T168" s="48" t="s">
        <v>283</v>
      </c>
    </row>
    <row r="169" ht="37.5" customHeight="1" spans="1:20">
      <c r="A169" s="45">
        <v>163</v>
      </c>
      <c r="B169" s="46" t="s">
        <v>25</v>
      </c>
      <c r="C169" s="46" t="s">
        <v>210</v>
      </c>
      <c r="D169" s="44" t="s">
        <v>167</v>
      </c>
      <c r="E169" s="44" t="s">
        <v>216</v>
      </c>
      <c r="F169" s="44" t="s">
        <v>217</v>
      </c>
      <c r="G169" s="44" t="s">
        <v>167</v>
      </c>
      <c r="H169" s="44" t="s">
        <v>284</v>
      </c>
      <c r="I169" s="48" t="s">
        <v>285</v>
      </c>
      <c r="J169" s="45">
        <v>200000</v>
      </c>
      <c r="K169" s="45"/>
      <c r="L169" s="45" t="s">
        <v>32</v>
      </c>
      <c r="M169" s="49"/>
      <c r="N169" s="45" t="s">
        <v>212</v>
      </c>
      <c r="O169" s="45" t="str">
        <f t="shared" si="2"/>
        <v>金家庄</v>
      </c>
      <c r="P169" s="45"/>
      <c r="Q169" s="45">
        <v>7</v>
      </c>
      <c r="R169" s="54">
        <v>43539</v>
      </c>
      <c r="S169" s="54">
        <v>43830</v>
      </c>
      <c r="T169" s="48" t="s">
        <v>285</v>
      </c>
    </row>
    <row r="170" ht="37.5" customHeight="1" spans="1:20">
      <c r="A170" s="45">
        <v>164</v>
      </c>
      <c r="B170" s="46" t="s">
        <v>25</v>
      </c>
      <c r="C170" s="46" t="s">
        <v>210</v>
      </c>
      <c r="D170" s="44" t="s">
        <v>167</v>
      </c>
      <c r="E170" s="44" t="s">
        <v>216</v>
      </c>
      <c r="F170" s="44" t="s">
        <v>217</v>
      </c>
      <c r="G170" s="44" t="s">
        <v>167</v>
      </c>
      <c r="H170" s="44" t="s">
        <v>286</v>
      </c>
      <c r="I170" s="48" t="s">
        <v>287</v>
      </c>
      <c r="J170" s="45">
        <v>200000</v>
      </c>
      <c r="K170" s="45"/>
      <c r="L170" s="45" t="s">
        <v>32</v>
      </c>
      <c r="M170" s="49"/>
      <c r="N170" s="45" t="s">
        <v>212</v>
      </c>
      <c r="O170" s="45" t="str">
        <f t="shared" si="2"/>
        <v>金家庄</v>
      </c>
      <c r="P170" s="45"/>
      <c r="Q170" s="45">
        <v>9</v>
      </c>
      <c r="R170" s="54">
        <v>43539</v>
      </c>
      <c r="S170" s="54">
        <v>43830</v>
      </c>
      <c r="T170" s="48" t="s">
        <v>287</v>
      </c>
    </row>
    <row r="171" ht="37.5" customHeight="1" spans="1:20">
      <c r="A171" s="45">
        <v>165</v>
      </c>
      <c r="B171" s="46" t="s">
        <v>25</v>
      </c>
      <c r="C171" s="46" t="s">
        <v>210</v>
      </c>
      <c r="D171" s="44" t="s">
        <v>27</v>
      </c>
      <c r="E171" s="44" t="s">
        <v>216</v>
      </c>
      <c r="F171" s="44" t="s">
        <v>217</v>
      </c>
      <c r="G171" s="44" t="s">
        <v>27</v>
      </c>
      <c r="H171" s="44" t="s">
        <v>288</v>
      </c>
      <c r="I171" s="48" t="s">
        <v>289</v>
      </c>
      <c r="J171" s="45">
        <v>200000</v>
      </c>
      <c r="K171" s="45"/>
      <c r="L171" s="45" t="s">
        <v>32</v>
      </c>
      <c r="M171" s="49"/>
      <c r="N171" s="45" t="s">
        <v>212</v>
      </c>
      <c r="O171" s="45" t="str">
        <f t="shared" si="2"/>
        <v>成家庄</v>
      </c>
      <c r="P171" s="45"/>
      <c r="Q171" s="45">
        <v>36</v>
      </c>
      <c r="R171" s="54">
        <v>43539</v>
      </c>
      <c r="S171" s="54">
        <v>43830</v>
      </c>
      <c r="T171" s="48" t="s">
        <v>289</v>
      </c>
    </row>
    <row r="172" ht="37.5" customHeight="1" spans="1:20">
      <c r="A172" s="45">
        <v>166</v>
      </c>
      <c r="B172" s="46" t="s">
        <v>25</v>
      </c>
      <c r="C172" s="46" t="s">
        <v>210</v>
      </c>
      <c r="D172" s="44" t="s">
        <v>140</v>
      </c>
      <c r="E172" s="44" t="s">
        <v>216</v>
      </c>
      <c r="F172" s="44" t="s">
        <v>217</v>
      </c>
      <c r="G172" s="44" t="s">
        <v>141</v>
      </c>
      <c r="H172" s="44" t="s">
        <v>290</v>
      </c>
      <c r="I172" s="48" t="s">
        <v>291</v>
      </c>
      <c r="J172" s="45">
        <v>200000</v>
      </c>
      <c r="K172" s="45"/>
      <c r="L172" s="45" t="s">
        <v>32</v>
      </c>
      <c r="M172" s="49"/>
      <c r="N172" s="45" t="s">
        <v>212</v>
      </c>
      <c r="O172" s="45" t="str">
        <f t="shared" si="2"/>
        <v>庄上镇</v>
      </c>
      <c r="P172" s="45"/>
      <c r="Q172" s="45">
        <v>19</v>
      </c>
      <c r="R172" s="54">
        <v>43539</v>
      </c>
      <c r="S172" s="54">
        <v>43830</v>
      </c>
      <c r="T172" s="48" t="s">
        <v>291</v>
      </c>
    </row>
    <row r="173" ht="37.5" customHeight="1" spans="1:20">
      <c r="A173" s="45">
        <v>167</v>
      </c>
      <c r="B173" s="46" t="s">
        <v>25</v>
      </c>
      <c r="C173" s="46" t="s">
        <v>210</v>
      </c>
      <c r="D173" s="44" t="s">
        <v>129</v>
      </c>
      <c r="E173" s="44" t="s">
        <v>216</v>
      </c>
      <c r="F173" s="44" t="s">
        <v>217</v>
      </c>
      <c r="G173" s="44" t="s">
        <v>129</v>
      </c>
      <c r="H173" s="44" t="s">
        <v>292</v>
      </c>
      <c r="I173" s="48" t="s">
        <v>218</v>
      </c>
      <c r="J173" s="45">
        <v>200000</v>
      </c>
      <c r="K173" s="45"/>
      <c r="L173" s="45" t="s">
        <v>32</v>
      </c>
      <c r="M173" s="49"/>
      <c r="N173" s="45" t="s">
        <v>212</v>
      </c>
      <c r="O173" s="45" t="str">
        <f t="shared" si="2"/>
        <v>留誉</v>
      </c>
      <c r="P173" s="45"/>
      <c r="Q173" s="45">
        <v>20</v>
      </c>
      <c r="R173" s="54">
        <v>43539</v>
      </c>
      <c r="S173" s="54">
        <v>43830</v>
      </c>
      <c r="T173" s="48" t="s">
        <v>218</v>
      </c>
    </row>
    <row r="174" ht="37.5" customHeight="1" spans="1:20">
      <c r="A174" s="45">
        <v>168</v>
      </c>
      <c r="B174" s="46" t="s">
        <v>25</v>
      </c>
      <c r="C174" s="46" t="s">
        <v>210</v>
      </c>
      <c r="D174" s="44" t="s">
        <v>129</v>
      </c>
      <c r="E174" s="44" t="s">
        <v>216</v>
      </c>
      <c r="F174" s="44" t="s">
        <v>217</v>
      </c>
      <c r="G174" s="44" t="s">
        <v>129</v>
      </c>
      <c r="H174" s="44" t="s">
        <v>293</v>
      </c>
      <c r="I174" s="48" t="s">
        <v>294</v>
      </c>
      <c r="J174" s="45">
        <v>200000</v>
      </c>
      <c r="K174" s="45"/>
      <c r="L174" s="45" t="s">
        <v>32</v>
      </c>
      <c r="M174" s="49"/>
      <c r="N174" s="45" t="s">
        <v>212</v>
      </c>
      <c r="O174" s="45" t="str">
        <f t="shared" si="2"/>
        <v>留誉</v>
      </c>
      <c r="P174" s="45">
        <v>1</v>
      </c>
      <c r="Q174" s="45">
        <v>342</v>
      </c>
      <c r="R174" s="54">
        <v>43539</v>
      </c>
      <c r="S174" s="54">
        <v>43830</v>
      </c>
      <c r="T174" s="48" t="s">
        <v>294</v>
      </c>
    </row>
    <row r="175" ht="37.5" customHeight="1" spans="1:20">
      <c r="A175" s="45">
        <v>169</v>
      </c>
      <c r="B175" s="46" t="s">
        <v>25</v>
      </c>
      <c r="C175" s="46" t="s">
        <v>210</v>
      </c>
      <c r="D175" s="44" t="s">
        <v>295</v>
      </c>
      <c r="E175" s="44" t="s">
        <v>216</v>
      </c>
      <c r="F175" s="44" t="s">
        <v>217</v>
      </c>
      <c r="G175" s="44" t="s">
        <v>296</v>
      </c>
      <c r="H175" s="44" t="s">
        <v>297</v>
      </c>
      <c r="I175" s="48" t="s">
        <v>298</v>
      </c>
      <c r="J175" s="45">
        <v>200000</v>
      </c>
      <c r="K175" s="45"/>
      <c r="L175" s="45" t="s">
        <v>32</v>
      </c>
      <c r="M175" s="49"/>
      <c r="N175" s="45" t="s">
        <v>212</v>
      </c>
      <c r="O175" s="45" t="str">
        <f t="shared" si="2"/>
        <v>李家湾乡</v>
      </c>
      <c r="P175" s="45"/>
      <c r="Q175" s="45">
        <v>72</v>
      </c>
      <c r="R175" s="54">
        <v>43539</v>
      </c>
      <c r="S175" s="54">
        <v>43830</v>
      </c>
      <c r="T175" s="48" t="s">
        <v>298</v>
      </c>
    </row>
    <row r="176" ht="37.5" customHeight="1" spans="1:20">
      <c r="A176" s="45">
        <v>170</v>
      </c>
      <c r="B176" s="46" t="s">
        <v>25</v>
      </c>
      <c r="C176" s="46" t="s">
        <v>210</v>
      </c>
      <c r="D176" s="44" t="s">
        <v>237</v>
      </c>
      <c r="E176" s="44" t="s">
        <v>216</v>
      </c>
      <c r="F176" s="44" t="s">
        <v>217</v>
      </c>
      <c r="G176" s="44" t="s">
        <v>238</v>
      </c>
      <c r="H176" s="44" t="s">
        <v>299</v>
      </c>
      <c r="I176" s="48" t="s">
        <v>300</v>
      </c>
      <c r="J176" s="45">
        <v>200000</v>
      </c>
      <c r="K176" s="45"/>
      <c r="L176" s="45" t="s">
        <v>32</v>
      </c>
      <c r="M176" s="49"/>
      <c r="N176" s="45" t="s">
        <v>212</v>
      </c>
      <c r="O176" s="45" t="str">
        <f t="shared" si="2"/>
        <v>贾家垣乡</v>
      </c>
      <c r="P176" s="45"/>
      <c r="Q176" s="45">
        <v>36</v>
      </c>
      <c r="R176" s="54">
        <v>43539</v>
      </c>
      <c r="S176" s="54">
        <v>43830</v>
      </c>
      <c r="T176" s="48" t="s">
        <v>300</v>
      </c>
    </row>
    <row r="177" ht="37.5" customHeight="1" spans="1:20">
      <c r="A177" s="45">
        <v>171</v>
      </c>
      <c r="B177" s="46" t="s">
        <v>25</v>
      </c>
      <c r="C177" s="46" t="s">
        <v>210</v>
      </c>
      <c r="D177" s="44" t="s">
        <v>88</v>
      </c>
      <c r="E177" s="44" t="s">
        <v>216</v>
      </c>
      <c r="F177" s="44" t="s">
        <v>217</v>
      </c>
      <c r="G177" s="44" t="s">
        <v>88</v>
      </c>
      <c r="H177" s="44" t="s">
        <v>301</v>
      </c>
      <c r="I177" s="48" t="s">
        <v>302</v>
      </c>
      <c r="J177" s="45">
        <v>200000</v>
      </c>
      <c r="K177" s="45"/>
      <c r="L177" s="45" t="s">
        <v>32</v>
      </c>
      <c r="M177" s="49"/>
      <c r="N177" s="45" t="s">
        <v>212</v>
      </c>
      <c r="O177" s="45" t="str">
        <f t="shared" si="2"/>
        <v>王家沟</v>
      </c>
      <c r="P177" s="45"/>
      <c r="Q177" s="45">
        <v>41</v>
      </c>
      <c r="R177" s="54">
        <v>43539</v>
      </c>
      <c r="S177" s="54">
        <v>43830</v>
      </c>
      <c r="T177" s="48" t="s">
        <v>302</v>
      </c>
    </row>
    <row r="178" ht="37.5" customHeight="1" spans="1:20">
      <c r="A178" s="45">
        <v>172</v>
      </c>
      <c r="B178" s="46" t="s">
        <v>25</v>
      </c>
      <c r="C178" s="46" t="s">
        <v>210</v>
      </c>
      <c r="D178" s="44" t="s">
        <v>99</v>
      </c>
      <c r="E178" s="44" t="s">
        <v>216</v>
      </c>
      <c r="F178" s="44" t="s">
        <v>217</v>
      </c>
      <c r="G178" s="44" t="s">
        <v>101</v>
      </c>
      <c r="H178" s="44" t="s">
        <v>303</v>
      </c>
      <c r="I178" s="48" t="s">
        <v>304</v>
      </c>
      <c r="J178" s="45">
        <v>200000</v>
      </c>
      <c r="K178" s="45"/>
      <c r="L178" s="45" t="s">
        <v>32</v>
      </c>
      <c r="M178" s="49"/>
      <c r="N178" s="45" t="s">
        <v>212</v>
      </c>
      <c r="O178" s="45" t="str">
        <f t="shared" si="2"/>
        <v>孟门镇</v>
      </c>
      <c r="P178" s="45"/>
      <c r="Q178" s="45">
        <v>10</v>
      </c>
      <c r="R178" s="54">
        <v>43539</v>
      </c>
      <c r="S178" s="54">
        <v>43830</v>
      </c>
      <c r="T178" s="48" t="s">
        <v>304</v>
      </c>
    </row>
    <row r="179" ht="37.5" customHeight="1" spans="1:20">
      <c r="A179" s="45">
        <v>173</v>
      </c>
      <c r="B179" s="46" t="s">
        <v>25</v>
      </c>
      <c r="C179" s="46" t="s">
        <v>210</v>
      </c>
      <c r="D179" s="44" t="s">
        <v>64</v>
      </c>
      <c r="E179" s="44" t="s">
        <v>216</v>
      </c>
      <c r="F179" s="44" t="s">
        <v>217</v>
      </c>
      <c r="G179" s="44" t="s">
        <v>65</v>
      </c>
      <c r="H179" s="44" t="s">
        <v>195</v>
      </c>
      <c r="I179" s="48" t="s">
        <v>305</v>
      </c>
      <c r="J179" s="45">
        <v>200000</v>
      </c>
      <c r="K179" s="45"/>
      <c r="L179" s="45" t="s">
        <v>32</v>
      </c>
      <c r="M179" s="49"/>
      <c r="N179" s="45" t="s">
        <v>212</v>
      </c>
      <c r="O179" s="45" t="str">
        <f t="shared" si="2"/>
        <v>高家沟乡</v>
      </c>
      <c r="P179" s="45"/>
      <c r="Q179" s="45">
        <v>42</v>
      </c>
      <c r="R179" s="54">
        <v>43539</v>
      </c>
      <c r="S179" s="54">
        <v>43830</v>
      </c>
      <c r="T179" s="48" t="s">
        <v>305</v>
      </c>
    </row>
    <row r="180" ht="37.5" customHeight="1" spans="1:20">
      <c r="A180" s="45">
        <v>174</v>
      </c>
      <c r="B180" s="46" t="s">
        <v>25</v>
      </c>
      <c r="C180" s="46" t="s">
        <v>210</v>
      </c>
      <c r="D180" s="44" t="s">
        <v>61</v>
      </c>
      <c r="E180" s="44" t="s">
        <v>216</v>
      </c>
      <c r="F180" s="44" t="s">
        <v>217</v>
      </c>
      <c r="G180" s="44" t="s">
        <v>61</v>
      </c>
      <c r="H180" s="44" t="s">
        <v>306</v>
      </c>
      <c r="I180" s="48" t="s">
        <v>307</v>
      </c>
      <c r="J180" s="45">
        <v>200000</v>
      </c>
      <c r="K180" s="45"/>
      <c r="L180" s="45" t="s">
        <v>32</v>
      </c>
      <c r="M180" s="49"/>
      <c r="N180" s="45" t="s">
        <v>212</v>
      </c>
      <c r="O180" s="45" t="str">
        <f t="shared" si="2"/>
        <v>石西</v>
      </c>
      <c r="P180" s="45"/>
      <c r="Q180" s="45">
        <v>48</v>
      </c>
      <c r="R180" s="54">
        <v>43539</v>
      </c>
      <c r="S180" s="54">
        <v>43830</v>
      </c>
      <c r="T180" s="48" t="s">
        <v>307</v>
      </c>
    </row>
    <row r="181" ht="37.5" customHeight="1" spans="1:20">
      <c r="A181" s="45">
        <v>175</v>
      </c>
      <c r="B181" s="46" t="s">
        <v>25</v>
      </c>
      <c r="C181" s="46" t="s">
        <v>210</v>
      </c>
      <c r="D181" s="44" t="s">
        <v>61</v>
      </c>
      <c r="E181" s="44" t="s">
        <v>216</v>
      </c>
      <c r="F181" s="44" t="s">
        <v>217</v>
      </c>
      <c r="G181" s="44" t="s">
        <v>61</v>
      </c>
      <c r="H181" s="44" t="s">
        <v>308</v>
      </c>
      <c r="I181" s="48" t="s">
        <v>309</v>
      </c>
      <c r="J181" s="45">
        <v>200000</v>
      </c>
      <c r="K181" s="45"/>
      <c r="L181" s="45" t="s">
        <v>32</v>
      </c>
      <c r="M181" s="49"/>
      <c r="N181" s="45" t="s">
        <v>212</v>
      </c>
      <c r="O181" s="45" t="str">
        <f t="shared" si="2"/>
        <v>石西</v>
      </c>
      <c r="P181" s="45"/>
      <c r="Q181" s="45">
        <v>76</v>
      </c>
      <c r="R181" s="54">
        <v>43539</v>
      </c>
      <c r="S181" s="54">
        <v>43830</v>
      </c>
      <c r="T181" s="48" t="s">
        <v>309</v>
      </c>
    </row>
    <row r="182" ht="37.5" customHeight="1" spans="1:20">
      <c r="A182" s="45">
        <v>176</v>
      </c>
      <c r="B182" s="46" t="s">
        <v>25</v>
      </c>
      <c r="C182" s="46" t="s">
        <v>210</v>
      </c>
      <c r="D182" s="44" t="s">
        <v>51</v>
      </c>
      <c r="E182" s="44" t="s">
        <v>216</v>
      </c>
      <c r="F182" s="44" t="s">
        <v>217</v>
      </c>
      <c r="G182" s="44" t="s">
        <v>51</v>
      </c>
      <c r="H182" s="44" t="s">
        <v>310</v>
      </c>
      <c r="I182" s="48" t="s">
        <v>311</v>
      </c>
      <c r="J182" s="45">
        <v>200000</v>
      </c>
      <c r="K182" s="45"/>
      <c r="L182" s="45" t="s">
        <v>32</v>
      </c>
      <c r="M182" s="49"/>
      <c r="N182" s="45" t="s">
        <v>212</v>
      </c>
      <c r="O182" s="45" t="str">
        <f t="shared" ref="O182:O212" si="3">D182</f>
        <v>三交</v>
      </c>
      <c r="P182" s="45"/>
      <c r="Q182" s="45">
        <v>52</v>
      </c>
      <c r="R182" s="54">
        <v>43539</v>
      </c>
      <c r="S182" s="54">
        <v>43830</v>
      </c>
      <c r="T182" s="48" t="s">
        <v>311</v>
      </c>
    </row>
    <row r="183" ht="37.5" customHeight="1" spans="1:20">
      <c r="A183" s="45">
        <v>177</v>
      </c>
      <c r="B183" s="46" t="s">
        <v>25</v>
      </c>
      <c r="C183" s="46" t="s">
        <v>210</v>
      </c>
      <c r="D183" s="44" t="s">
        <v>88</v>
      </c>
      <c r="E183" s="44" t="s">
        <v>216</v>
      </c>
      <c r="F183" s="44" t="s">
        <v>217</v>
      </c>
      <c r="G183" s="44" t="s">
        <v>88</v>
      </c>
      <c r="H183" s="44" t="s">
        <v>312</v>
      </c>
      <c r="I183" s="48" t="s">
        <v>313</v>
      </c>
      <c r="J183" s="45">
        <v>200000</v>
      </c>
      <c r="K183" s="45"/>
      <c r="L183" s="45" t="s">
        <v>32</v>
      </c>
      <c r="M183" s="49"/>
      <c r="N183" s="45" t="s">
        <v>212</v>
      </c>
      <c r="O183" s="45" t="str">
        <f t="shared" si="3"/>
        <v>王家沟</v>
      </c>
      <c r="P183" s="45"/>
      <c r="Q183" s="45">
        <v>25</v>
      </c>
      <c r="R183" s="54">
        <v>43539</v>
      </c>
      <c r="S183" s="54">
        <v>43830</v>
      </c>
      <c r="T183" s="48" t="s">
        <v>313</v>
      </c>
    </row>
    <row r="184" ht="37.5" customHeight="1" spans="1:20">
      <c r="A184" s="45">
        <v>178</v>
      </c>
      <c r="B184" s="46" t="s">
        <v>25</v>
      </c>
      <c r="C184" s="46" t="s">
        <v>210</v>
      </c>
      <c r="D184" s="44" t="s">
        <v>129</v>
      </c>
      <c r="E184" s="44" t="s">
        <v>216</v>
      </c>
      <c r="F184" s="44" t="s">
        <v>217</v>
      </c>
      <c r="G184" s="44" t="s">
        <v>129</v>
      </c>
      <c r="H184" s="44" t="s">
        <v>314</v>
      </c>
      <c r="I184" s="48" t="s">
        <v>315</v>
      </c>
      <c r="J184" s="45">
        <v>200000</v>
      </c>
      <c r="K184" s="45"/>
      <c r="L184" s="45" t="s">
        <v>32</v>
      </c>
      <c r="M184" s="49"/>
      <c r="N184" s="45" t="s">
        <v>212</v>
      </c>
      <c r="O184" s="45" t="str">
        <f t="shared" si="3"/>
        <v>留誉</v>
      </c>
      <c r="P184" s="45"/>
      <c r="Q184" s="45">
        <v>21</v>
      </c>
      <c r="R184" s="54">
        <v>43539</v>
      </c>
      <c r="S184" s="54">
        <v>43830</v>
      </c>
      <c r="T184" s="48" t="s">
        <v>315</v>
      </c>
    </row>
    <row r="185" ht="37.5" customHeight="1" spans="1:20">
      <c r="A185" s="45">
        <v>179</v>
      </c>
      <c r="B185" s="46" t="s">
        <v>25</v>
      </c>
      <c r="C185" s="46" t="s">
        <v>210</v>
      </c>
      <c r="D185" s="44" t="s">
        <v>237</v>
      </c>
      <c r="E185" s="44" t="s">
        <v>216</v>
      </c>
      <c r="F185" s="44" t="s">
        <v>217</v>
      </c>
      <c r="G185" s="44" t="s">
        <v>238</v>
      </c>
      <c r="H185" s="44" t="s">
        <v>316</v>
      </c>
      <c r="I185" s="48" t="s">
        <v>317</v>
      </c>
      <c r="J185" s="45">
        <v>200000</v>
      </c>
      <c r="K185" s="45"/>
      <c r="L185" s="45" t="s">
        <v>32</v>
      </c>
      <c r="M185" s="49"/>
      <c r="N185" s="45" t="s">
        <v>212</v>
      </c>
      <c r="O185" s="45" t="str">
        <f t="shared" si="3"/>
        <v>贾家垣乡</v>
      </c>
      <c r="P185" s="45"/>
      <c r="Q185" s="45">
        <v>17</v>
      </c>
      <c r="R185" s="54">
        <v>43539</v>
      </c>
      <c r="S185" s="54">
        <v>43830</v>
      </c>
      <c r="T185" s="48" t="s">
        <v>317</v>
      </c>
    </row>
    <row r="186" ht="37.5" customHeight="1" spans="1:20">
      <c r="A186" s="45">
        <v>180</v>
      </c>
      <c r="B186" s="46" t="s">
        <v>56</v>
      </c>
      <c r="C186" s="46" t="s">
        <v>59</v>
      </c>
      <c r="D186" s="44" t="s">
        <v>49</v>
      </c>
      <c r="E186" s="44" t="s">
        <v>216</v>
      </c>
      <c r="F186" s="44" t="s">
        <v>217</v>
      </c>
      <c r="G186" s="44"/>
      <c r="H186" s="44"/>
      <c r="I186" s="48" t="s">
        <v>318</v>
      </c>
      <c r="J186" s="45">
        <v>5000000</v>
      </c>
      <c r="K186" s="45"/>
      <c r="L186" s="45" t="s">
        <v>32</v>
      </c>
      <c r="M186" s="49"/>
      <c r="N186" s="45" t="s">
        <v>49</v>
      </c>
      <c r="O186" s="45" t="str">
        <f t="shared" si="3"/>
        <v>扶贫办</v>
      </c>
      <c r="P186" s="45"/>
      <c r="Q186" s="45"/>
      <c r="R186" s="54">
        <v>43539</v>
      </c>
      <c r="S186" s="54">
        <v>43830</v>
      </c>
      <c r="T186" s="48" t="s">
        <v>318</v>
      </c>
    </row>
    <row r="187" ht="37.5" customHeight="1" spans="1:20">
      <c r="A187" s="45">
        <v>181</v>
      </c>
      <c r="B187" s="46" t="s">
        <v>56</v>
      </c>
      <c r="C187" s="46" t="s">
        <v>57</v>
      </c>
      <c r="D187" s="44" t="s">
        <v>49</v>
      </c>
      <c r="E187" s="44" t="s">
        <v>216</v>
      </c>
      <c r="F187" s="44" t="s">
        <v>217</v>
      </c>
      <c r="G187" s="44"/>
      <c r="H187" s="44"/>
      <c r="I187" s="48" t="s">
        <v>319</v>
      </c>
      <c r="J187" s="45">
        <v>3500000</v>
      </c>
      <c r="K187" s="45"/>
      <c r="L187" s="45" t="s">
        <v>32</v>
      </c>
      <c r="M187" s="49"/>
      <c r="N187" s="45" t="s">
        <v>49</v>
      </c>
      <c r="O187" s="45" t="str">
        <f t="shared" si="3"/>
        <v>扶贫办</v>
      </c>
      <c r="P187" s="45"/>
      <c r="Q187" s="45">
        <v>1500</v>
      </c>
      <c r="R187" s="54">
        <v>43539</v>
      </c>
      <c r="S187" s="54">
        <v>43830</v>
      </c>
      <c r="T187" s="48" t="s">
        <v>319</v>
      </c>
    </row>
    <row r="188" ht="37.5" customHeight="1" spans="1:20">
      <c r="A188" s="45">
        <v>182</v>
      </c>
      <c r="B188" s="46" t="s">
        <v>320</v>
      </c>
      <c r="C188" s="46" t="s">
        <v>321</v>
      </c>
      <c r="D188" s="44" t="s">
        <v>49</v>
      </c>
      <c r="E188" s="44" t="s">
        <v>216</v>
      </c>
      <c r="F188" s="44" t="s">
        <v>217</v>
      </c>
      <c r="G188" s="44"/>
      <c r="H188" s="44"/>
      <c r="I188" s="48" t="s">
        <v>322</v>
      </c>
      <c r="J188" s="45">
        <v>1500000</v>
      </c>
      <c r="K188" s="45"/>
      <c r="L188" s="45" t="s">
        <v>32</v>
      </c>
      <c r="M188" s="49"/>
      <c r="N188" s="45" t="s">
        <v>49</v>
      </c>
      <c r="O188" s="45" t="str">
        <f t="shared" si="3"/>
        <v>扶贫办</v>
      </c>
      <c r="P188" s="45"/>
      <c r="Q188" s="45">
        <v>120</v>
      </c>
      <c r="R188" s="54">
        <v>43539</v>
      </c>
      <c r="S188" s="54">
        <v>43830</v>
      </c>
      <c r="T188" s="48" t="s">
        <v>322</v>
      </c>
    </row>
    <row r="189" ht="37.5" customHeight="1" spans="1:20">
      <c r="A189" s="45">
        <v>183</v>
      </c>
      <c r="B189" s="46" t="s">
        <v>323</v>
      </c>
      <c r="C189" s="46" t="s">
        <v>324</v>
      </c>
      <c r="D189" s="44" t="s">
        <v>49</v>
      </c>
      <c r="E189" s="44" t="s">
        <v>216</v>
      </c>
      <c r="F189" s="44" t="s">
        <v>217</v>
      </c>
      <c r="G189" s="44"/>
      <c r="H189" s="44"/>
      <c r="I189" s="48" t="s">
        <v>325</v>
      </c>
      <c r="J189" s="45">
        <v>500000</v>
      </c>
      <c r="K189" s="45"/>
      <c r="L189" s="45" t="s">
        <v>32</v>
      </c>
      <c r="M189" s="49"/>
      <c r="N189" s="45" t="s">
        <v>49</v>
      </c>
      <c r="O189" s="45" t="str">
        <f t="shared" si="3"/>
        <v>扶贫办</v>
      </c>
      <c r="P189" s="45"/>
      <c r="Q189" s="45">
        <v>100</v>
      </c>
      <c r="R189" s="54">
        <v>43539</v>
      </c>
      <c r="S189" s="54">
        <v>43830</v>
      </c>
      <c r="T189" s="48" t="s">
        <v>325</v>
      </c>
    </row>
    <row r="190" ht="37.5" customHeight="1" spans="1:20">
      <c r="A190" s="45">
        <v>184</v>
      </c>
      <c r="B190" s="46" t="s">
        <v>323</v>
      </c>
      <c r="C190" s="46" t="s">
        <v>326</v>
      </c>
      <c r="D190" s="44" t="s">
        <v>49</v>
      </c>
      <c r="E190" s="44" t="s">
        <v>216</v>
      </c>
      <c r="F190" s="44" t="s">
        <v>217</v>
      </c>
      <c r="G190" s="44"/>
      <c r="H190" s="44"/>
      <c r="I190" s="48" t="s">
        <v>327</v>
      </c>
      <c r="J190" s="45">
        <v>600000</v>
      </c>
      <c r="K190" s="45"/>
      <c r="L190" s="45" t="s">
        <v>32</v>
      </c>
      <c r="M190" s="49"/>
      <c r="N190" s="45" t="s">
        <v>49</v>
      </c>
      <c r="O190" s="45" t="str">
        <f t="shared" si="3"/>
        <v>扶贫办</v>
      </c>
      <c r="P190" s="45"/>
      <c r="Q190" s="45">
        <v>120</v>
      </c>
      <c r="R190" s="54">
        <v>43539</v>
      </c>
      <c r="S190" s="54">
        <v>43830</v>
      </c>
      <c r="T190" s="48" t="s">
        <v>327</v>
      </c>
    </row>
    <row r="191" ht="32.25" customHeight="1" spans="1:20">
      <c r="A191" s="45">
        <v>185</v>
      </c>
      <c r="B191" s="46" t="s">
        <v>25</v>
      </c>
      <c r="C191" s="46" t="s">
        <v>34</v>
      </c>
      <c r="D191" s="44" t="s">
        <v>51</v>
      </c>
      <c r="E191" s="44" t="s">
        <v>216</v>
      </c>
      <c r="F191" s="44" t="s">
        <v>217</v>
      </c>
      <c r="G191" s="44" t="s">
        <v>51</v>
      </c>
      <c r="H191" s="59" t="s">
        <v>328</v>
      </c>
      <c r="I191" s="60" t="s">
        <v>329</v>
      </c>
      <c r="J191" s="61">
        <v>700000</v>
      </c>
      <c r="K191" s="62"/>
      <c r="L191" s="45" t="s">
        <v>32</v>
      </c>
      <c r="M191" s="62"/>
      <c r="N191" s="44" t="s">
        <v>37</v>
      </c>
      <c r="O191" s="45" t="str">
        <f t="shared" si="3"/>
        <v>三交</v>
      </c>
      <c r="P191" s="62"/>
      <c r="Q191" s="62">
        <v>8</v>
      </c>
      <c r="R191" s="54">
        <v>43539</v>
      </c>
      <c r="S191" s="54">
        <v>43830</v>
      </c>
      <c r="T191" s="60" t="s">
        <v>329</v>
      </c>
    </row>
    <row r="192" ht="30" customHeight="1" spans="1:20">
      <c r="A192" s="45">
        <v>186</v>
      </c>
      <c r="B192" s="46" t="s">
        <v>261</v>
      </c>
      <c r="C192" s="46" t="s">
        <v>255</v>
      </c>
      <c r="D192" s="59" t="s">
        <v>295</v>
      </c>
      <c r="E192" s="44" t="s">
        <v>216</v>
      </c>
      <c r="F192" s="44" t="s">
        <v>217</v>
      </c>
      <c r="G192" s="44" t="s">
        <v>296</v>
      </c>
      <c r="H192" s="44" t="s">
        <v>330</v>
      </c>
      <c r="I192" s="60" t="s">
        <v>331</v>
      </c>
      <c r="J192" s="61">
        <v>2900000</v>
      </c>
      <c r="K192" s="62"/>
      <c r="L192" s="45" t="s">
        <v>32</v>
      </c>
      <c r="M192" s="62"/>
      <c r="N192" s="45" t="s">
        <v>264</v>
      </c>
      <c r="O192" s="59" t="s">
        <v>295</v>
      </c>
      <c r="P192" s="62"/>
      <c r="Q192" s="62">
        <v>83</v>
      </c>
      <c r="R192" s="54">
        <v>43539</v>
      </c>
      <c r="S192" s="54">
        <v>43830</v>
      </c>
      <c r="T192" s="60" t="s">
        <v>331</v>
      </c>
    </row>
    <row r="193" ht="30" customHeight="1" spans="1:20">
      <c r="A193" s="45">
        <v>187</v>
      </c>
      <c r="B193" s="46" t="s">
        <v>25</v>
      </c>
      <c r="C193" s="46" t="s">
        <v>255</v>
      </c>
      <c r="D193" s="44" t="s">
        <v>237</v>
      </c>
      <c r="E193" s="44" t="s">
        <v>216</v>
      </c>
      <c r="F193" s="44" t="s">
        <v>217</v>
      </c>
      <c r="G193" s="44" t="s">
        <v>238</v>
      </c>
      <c r="H193" s="44" t="s">
        <v>332</v>
      </c>
      <c r="I193" s="60" t="s">
        <v>333</v>
      </c>
      <c r="J193" s="61">
        <v>2300000</v>
      </c>
      <c r="K193" s="62"/>
      <c r="L193" s="45" t="s">
        <v>32</v>
      </c>
      <c r="M193" s="62"/>
      <c r="N193" s="45" t="s">
        <v>264</v>
      </c>
      <c r="O193" s="45" t="str">
        <f t="shared" si="3"/>
        <v>贾家垣乡</v>
      </c>
      <c r="P193" s="62"/>
      <c r="Q193" s="62">
        <v>37</v>
      </c>
      <c r="R193" s="54">
        <v>43539</v>
      </c>
      <c r="S193" s="54">
        <v>43830</v>
      </c>
      <c r="T193" s="60" t="s">
        <v>333</v>
      </c>
    </row>
    <row r="194" ht="30" customHeight="1" spans="1:20">
      <c r="A194" s="45">
        <v>188</v>
      </c>
      <c r="B194" s="46" t="s">
        <v>261</v>
      </c>
      <c r="C194" s="46" t="s">
        <v>255</v>
      </c>
      <c r="D194" s="44" t="s">
        <v>64</v>
      </c>
      <c r="E194" s="44" t="s">
        <v>216</v>
      </c>
      <c r="F194" s="44" t="s">
        <v>217</v>
      </c>
      <c r="G194" s="44" t="s">
        <v>65</v>
      </c>
      <c r="H194" s="44" t="s">
        <v>334</v>
      </c>
      <c r="I194" s="60" t="s">
        <v>335</v>
      </c>
      <c r="J194" s="61">
        <v>1500000</v>
      </c>
      <c r="K194" s="62"/>
      <c r="L194" s="45" t="s">
        <v>32</v>
      </c>
      <c r="M194" s="62"/>
      <c r="N194" s="45" t="s">
        <v>264</v>
      </c>
      <c r="O194" s="45" t="str">
        <f t="shared" si="3"/>
        <v>高家沟乡</v>
      </c>
      <c r="P194" s="62"/>
      <c r="Q194" s="62">
        <v>28</v>
      </c>
      <c r="R194" s="54">
        <v>43539</v>
      </c>
      <c r="S194" s="54">
        <v>43830</v>
      </c>
      <c r="T194" s="60" t="s">
        <v>335</v>
      </c>
    </row>
    <row r="195" ht="30" customHeight="1" spans="1:20">
      <c r="A195" s="45">
        <v>189</v>
      </c>
      <c r="B195" s="46" t="s">
        <v>25</v>
      </c>
      <c r="C195" s="46" t="s">
        <v>200</v>
      </c>
      <c r="D195" s="44" t="s">
        <v>129</v>
      </c>
      <c r="E195" s="44" t="s">
        <v>216</v>
      </c>
      <c r="F195" s="44" t="s">
        <v>217</v>
      </c>
      <c r="G195" s="44" t="s">
        <v>129</v>
      </c>
      <c r="H195" s="44" t="s">
        <v>220</v>
      </c>
      <c r="I195" s="60" t="s">
        <v>336</v>
      </c>
      <c r="J195" s="61">
        <v>2200000</v>
      </c>
      <c r="K195" s="62"/>
      <c r="L195" s="45" t="s">
        <v>32</v>
      </c>
      <c r="M195" s="62"/>
      <c r="N195" s="45" t="s">
        <v>33</v>
      </c>
      <c r="O195" s="45" t="str">
        <f t="shared" si="3"/>
        <v>留誉</v>
      </c>
      <c r="P195" s="62">
        <v>1</v>
      </c>
      <c r="Q195" s="62">
        <v>466</v>
      </c>
      <c r="R195" s="54">
        <v>43539</v>
      </c>
      <c r="S195" s="54">
        <v>43830</v>
      </c>
      <c r="T195" s="60" t="s">
        <v>336</v>
      </c>
    </row>
    <row r="196" ht="30" customHeight="1" spans="1:20">
      <c r="A196" s="45">
        <v>190</v>
      </c>
      <c r="B196" s="46" t="s">
        <v>25</v>
      </c>
      <c r="C196" s="46" t="s">
        <v>34</v>
      </c>
      <c r="D196" s="44" t="s">
        <v>129</v>
      </c>
      <c r="E196" s="44" t="s">
        <v>85</v>
      </c>
      <c r="F196" s="44" t="s">
        <v>219</v>
      </c>
      <c r="G196" s="44" t="s">
        <v>129</v>
      </c>
      <c r="H196" s="44" t="s">
        <v>132</v>
      </c>
      <c r="I196" s="60" t="s">
        <v>337</v>
      </c>
      <c r="J196" s="61">
        <v>300000</v>
      </c>
      <c r="K196" s="62"/>
      <c r="L196" s="45" t="s">
        <v>32</v>
      </c>
      <c r="M196" s="62"/>
      <c r="N196" s="45" t="s">
        <v>37</v>
      </c>
      <c r="O196" s="45" t="str">
        <f t="shared" si="3"/>
        <v>留誉</v>
      </c>
      <c r="P196" s="62">
        <v>1</v>
      </c>
      <c r="Q196" s="62">
        <v>645</v>
      </c>
      <c r="R196" s="54">
        <v>43096</v>
      </c>
      <c r="S196" s="54">
        <v>43127</v>
      </c>
      <c r="T196" s="60" t="s">
        <v>337</v>
      </c>
    </row>
    <row r="197" ht="30" customHeight="1" spans="1:20">
      <c r="A197" s="45">
        <v>191</v>
      </c>
      <c r="B197" s="46" t="s">
        <v>25</v>
      </c>
      <c r="C197" s="46" t="s">
        <v>255</v>
      </c>
      <c r="D197" s="44" t="s">
        <v>129</v>
      </c>
      <c r="E197" s="44" t="s">
        <v>85</v>
      </c>
      <c r="F197" s="44" t="s">
        <v>219</v>
      </c>
      <c r="G197" s="44" t="s">
        <v>129</v>
      </c>
      <c r="H197" s="44" t="s">
        <v>137</v>
      </c>
      <c r="I197" s="60" t="s">
        <v>338</v>
      </c>
      <c r="J197" s="61">
        <v>2000000</v>
      </c>
      <c r="K197" s="62"/>
      <c r="L197" s="45" t="s">
        <v>32</v>
      </c>
      <c r="M197" s="62"/>
      <c r="N197" s="45" t="s">
        <v>78</v>
      </c>
      <c r="O197" s="45" t="str">
        <f t="shared" si="3"/>
        <v>留誉</v>
      </c>
      <c r="P197" s="62">
        <v>1</v>
      </c>
      <c r="Q197" s="62">
        <v>645</v>
      </c>
      <c r="R197" s="54">
        <v>43045</v>
      </c>
      <c r="S197" s="54">
        <v>43300</v>
      </c>
      <c r="T197" s="60" t="s">
        <v>338</v>
      </c>
    </row>
    <row r="198" ht="30" customHeight="1" spans="1:20">
      <c r="A198" s="45">
        <v>192</v>
      </c>
      <c r="B198" s="46" t="s">
        <v>261</v>
      </c>
      <c r="C198" s="46" t="s">
        <v>339</v>
      </c>
      <c r="D198" s="44" t="s">
        <v>129</v>
      </c>
      <c r="E198" s="44" t="s">
        <v>85</v>
      </c>
      <c r="F198" s="44" t="s">
        <v>219</v>
      </c>
      <c r="G198" s="44" t="s">
        <v>129</v>
      </c>
      <c r="H198" s="44" t="s">
        <v>132</v>
      </c>
      <c r="I198" s="60" t="s">
        <v>340</v>
      </c>
      <c r="J198" s="61">
        <v>150000</v>
      </c>
      <c r="K198" s="62"/>
      <c r="L198" s="45" t="s">
        <v>32</v>
      </c>
      <c r="M198" s="62"/>
      <c r="N198" s="61" t="s">
        <v>264</v>
      </c>
      <c r="O198" s="45" t="str">
        <f t="shared" si="3"/>
        <v>留誉</v>
      </c>
      <c r="P198" s="62">
        <v>1</v>
      </c>
      <c r="Q198" s="62">
        <v>645</v>
      </c>
      <c r="R198" s="54">
        <v>43324</v>
      </c>
      <c r="S198" s="54">
        <v>43385</v>
      </c>
      <c r="T198" s="60" t="s">
        <v>340</v>
      </c>
    </row>
    <row r="199" ht="30" customHeight="1" spans="1:20">
      <c r="A199" s="45">
        <v>193</v>
      </c>
      <c r="B199" s="46" t="s">
        <v>25</v>
      </c>
      <c r="C199" s="46" t="s">
        <v>34</v>
      </c>
      <c r="D199" s="44" t="s">
        <v>51</v>
      </c>
      <c r="E199" s="44" t="s">
        <v>85</v>
      </c>
      <c r="F199" s="44" t="s">
        <v>219</v>
      </c>
      <c r="G199" s="44" t="s">
        <v>51</v>
      </c>
      <c r="H199" s="44" t="s">
        <v>341</v>
      </c>
      <c r="I199" s="60" t="s">
        <v>342</v>
      </c>
      <c r="J199" s="61">
        <v>200000</v>
      </c>
      <c r="K199" s="62"/>
      <c r="L199" s="45" t="s">
        <v>32</v>
      </c>
      <c r="M199" s="62"/>
      <c r="N199" s="45" t="s">
        <v>37</v>
      </c>
      <c r="O199" s="45" t="str">
        <f t="shared" si="3"/>
        <v>三交</v>
      </c>
      <c r="P199" s="62"/>
      <c r="Q199" s="62">
        <v>81</v>
      </c>
      <c r="R199" s="54">
        <v>43210</v>
      </c>
      <c r="S199" s="54">
        <v>43240</v>
      </c>
      <c r="T199" s="60" t="s">
        <v>342</v>
      </c>
    </row>
    <row r="200" ht="30" customHeight="1" spans="1:20">
      <c r="A200" s="45">
        <v>194</v>
      </c>
      <c r="B200" s="46" t="s">
        <v>25</v>
      </c>
      <c r="C200" s="46" t="s">
        <v>255</v>
      </c>
      <c r="D200" s="44" t="s">
        <v>51</v>
      </c>
      <c r="E200" s="44" t="s">
        <v>85</v>
      </c>
      <c r="F200" s="44" t="s">
        <v>219</v>
      </c>
      <c r="G200" s="44" t="s">
        <v>51</v>
      </c>
      <c r="H200" s="44" t="s">
        <v>279</v>
      </c>
      <c r="I200" s="60" t="s">
        <v>343</v>
      </c>
      <c r="J200" s="61">
        <v>300000</v>
      </c>
      <c r="K200" s="62"/>
      <c r="L200" s="45" t="s">
        <v>32</v>
      </c>
      <c r="M200" s="62"/>
      <c r="N200" s="45" t="s">
        <v>78</v>
      </c>
      <c r="O200" s="45" t="str">
        <f t="shared" si="3"/>
        <v>三交</v>
      </c>
      <c r="P200" s="62"/>
      <c r="Q200" s="62">
        <v>65</v>
      </c>
      <c r="R200" s="54">
        <v>43539</v>
      </c>
      <c r="S200" s="54">
        <v>43830</v>
      </c>
      <c r="T200" s="60" t="s">
        <v>344</v>
      </c>
    </row>
    <row r="201" ht="30" customHeight="1" spans="1:20">
      <c r="A201" s="45">
        <v>195</v>
      </c>
      <c r="B201" s="46" t="s">
        <v>25</v>
      </c>
      <c r="C201" s="46" t="s">
        <v>34</v>
      </c>
      <c r="D201" s="44" t="s">
        <v>64</v>
      </c>
      <c r="E201" s="44" t="s">
        <v>85</v>
      </c>
      <c r="F201" s="44" t="s">
        <v>219</v>
      </c>
      <c r="G201" s="44" t="s">
        <v>65</v>
      </c>
      <c r="H201" s="44" t="s">
        <v>345</v>
      </c>
      <c r="I201" s="60" t="s">
        <v>346</v>
      </c>
      <c r="J201" s="61">
        <v>500000</v>
      </c>
      <c r="K201" s="62"/>
      <c r="L201" s="45" t="s">
        <v>32</v>
      </c>
      <c r="M201" s="62"/>
      <c r="N201" s="45" t="s">
        <v>37</v>
      </c>
      <c r="O201" s="45" t="str">
        <f t="shared" si="3"/>
        <v>高家沟乡</v>
      </c>
      <c r="P201" s="62"/>
      <c r="Q201" s="62">
        <v>27</v>
      </c>
      <c r="R201" s="56">
        <v>43368</v>
      </c>
      <c r="S201" s="56">
        <v>43465</v>
      </c>
      <c r="T201" s="60" t="s">
        <v>346</v>
      </c>
    </row>
    <row r="202" ht="29.25" customHeight="1" spans="1:20">
      <c r="A202" s="45">
        <v>196</v>
      </c>
      <c r="B202" s="46" t="s">
        <v>25</v>
      </c>
      <c r="C202" s="46" t="s">
        <v>255</v>
      </c>
      <c r="D202" s="44" t="s">
        <v>51</v>
      </c>
      <c r="E202" s="44" t="s">
        <v>28</v>
      </c>
      <c r="F202" s="44" t="s">
        <v>219</v>
      </c>
      <c r="G202" s="44" t="s">
        <v>51</v>
      </c>
      <c r="H202" s="44" t="s">
        <v>341</v>
      </c>
      <c r="I202" s="60" t="s">
        <v>347</v>
      </c>
      <c r="J202" s="61">
        <v>1400000</v>
      </c>
      <c r="K202" s="62"/>
      <c r="L202" s="45" t="s">
        <v>32</v>
      </c>
      <c r="M202" s="62"/>
      <c r="N202" s="45" t="s">
        <v>348</v>
      </c>
      <c r="O202" s="45" t="str">
        <f t="shared" si="3"/>
        <v>三交</v>
      </c>
      <c r="P202" s="62"/>
      <c r="Q202" s="62">
        <v>81</v>
      </c>
      <c r="R202" s="56">
        <v>43368</v>
      </c>
      <c r="S202" s="56">
        <v>43465</v>
      </c>
      <c r="T202" s="60" t="s">
        <v>347</v>
      </c>
    </row>
    <row r="203" ht="33" customHeight="1" spans="1:20">
      <c r="A203" s="45">
        <v>197</v>
      </c>
      <c r="B203" s="46" t="s">
        <v>25</v>
      </c>
      <c r="C203" s="46" t="s">
        <v>200</v>
      </c>
      <c r="D203" s="44" t="s">
        <v>129</v>
      </c>
      <c r="E203" s="44" t="s">
        <v>216</v>
      </c>
      <c r="F203" s="44" t="s">
        <v>217</v>
      </c>
      <c r="G203" s="44" t="s">
        <v>129</v>
      </c>
      <c r="H203" s="44" t="s">
        <v>132</v>
      </c>
      <c r="I203" s="60" t="s">
        <v>349</v>
      </c>
      <c r="J203" s="61">
        <v>2000000</v>
      </c>
      <c r="K203" s="62"/>
      <c r="L203" s="45" t="s">
        <v>32</v>
      </c>
      <c r="M203" s="62"/>
      <c r="N203" s="45" t="s">
        <v>33</v>
      </c>
      <c r="O203" s="45" t="str">
        <f t="shared" si="3"/>
        <v>留誉</v>
      </c>
      <c r="P203" s="62">
        <v>1</v>
      </c>
      <c r="Q203" s="62">
        <v>645</v>
      </c>
      <c r="R203" s="54">
        <v>43539</v>
      </c>
      <c r="S203" s="54">
        <v>43830</v>
      </c>
      <c r="T203" s="60" t="s">
        <v>349</v>
      </c>
    </row>
    <row r="204" ht="27.75" customHeight="1" spans="1:20">
      <c r="A204" s="45">
        <v>198</v>
      </c>
      <c r="B204" s="46" t="s">
        <v>25</v>
      </c>
      <c r="C204" s="46" t="s">
        <v>200</v>
      </c>
      <c r="D204" s="44" t="s">
        <v>51</v>
      </c>
      <c r="E204" s="44" t="s">
        <v>28</v>
      </c>
      <c r="F204" s="44" t="s">
        <v>219</v>
      </c>
      <c r="G204" s="44" t="s">
        <v>51</v>
      </c>
      <c r="H204" s="44" t="s">
        <v>350</v>
      </c>
      <c r="I204" s="60" t="s">
        <v>351</v>
      </c>
      <c r="J204" s="61">
        <v>300000</v>
      </c>
      <c r="K204" s="62"/>
      <c r="L204" s="45" t="s">
        <v>32</v>
      </c>
      <c r="M204" s="62"/>
      <c r="N204" s="45" t="s">
        <v>33</v>
      </c>
      <c r="O204" s="45" t="str">
        <f t="shared" si="3"/>
        <v>三交</v>
      </c>
      <c r="P204" s="62"/>
      <c r="Q204" s="62"/>
      <c r="R204" s="54">
        <v>43266</v>
      </c>
      <c r="S204" s="54">
        <v>43465</v>
      </c>
      <c r="T204" s="60" t="s">
        <v>351</v>
      </c>
    </row>
    <row r="205" ht="24.75" customHeight="1" spans="1:20">
      <c r="A205" s="45">
        <v>199</v>
      </c>
      <c r="B205" s="46" t="s">
        <v>25</v>
      </c>
      <c r="C205" s="46" t="s">
        <v>200</v>
      </c>
      <c r="D205" s="44" t="s">
        <v>129</v>
      </c>
      <c r="E205" s="44" t="s">
        <v>216</v>
      </c>
      <c r="F205" s="44" t="s">
        <v>217</v>
      </c>
      <c r="G205" s="44" t="s">
        <v>129</v>
      </c>
      <c r="H205" s="44" t="s">
        <v>138</v>
      </c>
      <c r="I205" s="60" t="s">
        <v>352</v>
      </c>
      <c r="J205" s="61">
        <v>480000</v>
      </c>
      <c r="K205" s="62"/>
      <c r="L205" s="45" t="s">
        <v>32</v>
      </c>
      <c r="M205" s="62"/>
      <c r="N205" s="45" t="s">
        <v>78</v>
      </c>
      <c r="O205" s="45" t="str">
        <f t="shared" si="3"/>
        <v>留誉</v>
      </c>
      <c r="P205" s="62">
        <v>1</v>
      </c>
      <c r="Q205" s="45">
        <v>897</v>
      </c>
      <c r="R205" s="54">
        <v>43539</v>
      </c>
      <c r="S205" s="54">
        <v>43830</v>
      </c>
      <c r="T205" s="60" t="s">
        <v>352</v>
      </c>
    </row>
    <row r="206" ht="25.5" customHeight="1" spans="1:20">
      <c r="A206" s="45">
        <v>200</v>
      </c>
      <c r="B206" s="46" t="s">
        <v>117</v>
      </c>
      <c r="C206" s="46" t="s">
        <v>353</v>
      </c>
      <c r="D206" s="44" t="s">
        <v>73</v>
      </c>
      <c r="E206" s="44" t="s">
        <v>28</v>
      </c>
      <c r="F206" s="44" t="s">
        <v>29</v>
      </c>
      <c r="G206" s="44" t="s">
        <v>73</v>
      </c>
      <c r="H206" s="44" t="s">
        <v>76</v>
      </c>
      <c r="I206" s="60" t="s">
        <v>354</v>
      </c>
      <c r="J206" s="61">
        <v>720000</v>
      </c>
      <c r="K206" s="61">
        <v>720000</v>
      </c>
      <c r="L206" s="45" t="s">
        <v>32</v>
      </c>
      <c r="M206" s="62"/>
      <c r="N206" s="45" t="s">
        <v>78</v>
      </c>
      <c r="O206" s="45" t="str">
        <f t="shared" si="3"/>
        <v>柳林镇</v>
      </c>
      <c r="P206" s="62">
        <v>1</v>
      </c>
      <c r="Q206" s="45">
        <v>240</v>
      </c>
      <c r="R206" s="54">
        <v>43258</v>
      </c>
      <c r="S206" s="54">
        <v>43413</v>
      </c>
      <c r="T206" s="60" t="s">
        <v>354</v>
      </c>
    </row>
    <row r="207" ht="25.5" customHeight="1" spans="1:20">
      <c r="A207" s="45">
        <v>201</v>
      </c>
      <c r="B207" s="46" t="s">
        <v>117</v>
      </c>
      <c r="C207" s="46" t="s">
        <v>353</v>
      </c>
      <c r="D207" s="44" t="s">
        <v>73</v>
      </c>
      <c r="E207" s="44" t="s">
        <v>28</v>
      </c>
      <c r="F207" s="44" t="s">
        <v>29</v>
      </c>
      <c r="G207" s="44" t="s">
        <v>73</v>
      </c>
      <c r="H207" s="44" t="s">
        <v>355</v>
      </c>
      <c r="I207" s="60" t="s">
        <v>356</v>
      </c>
      <c r="J207" s="61">
        <v>21000</v>
      </c>
      <c r="K207" s="61">
        <v>21000</v>
      </c>
      <c r="L207" s="45" t="s">
        <v>32</v>
      </c>
      <c r="M207" s="62"/>
      <c r="N207" s="45" t="s">
        <v>78</v>
      </c>
      <c r="O207" s="45" t="str">
        <f t="shared" si="3"/>
        <v>柳林镇</v>
      </c>
      <c r="P207" s="62">
        <v>1</v>
      </c>
      <c r="Q207" s="45">
        <v>239</v>
      </c>
      <c r="R207" s="54">
        <v>43258</v>
      </c>
      <c r="S207" s="54">
        <v>43413</v>
      </c>
      <c r="T207" s="60" t="s">
        <v>356</v>
      </c>
    </row>
    <row r="208" ht="30" customHeight="1" spans="1:20">
      <c r="A208" s="45">
        <v>202</v>
      </c>
      <c r="B208" s="46" t="s">
        <v>25</v>
      </c>
      <c r="C208" s="46" t="s">
        <v>34</v>
      </c>
      <c r="D208" s="44" t="s">
        <v>51</v>
      </c>
      <c r="E208" s="44" t="s">
        <v>216</v>
      </c>
      <c r="F208" s="44" t="s">
        <v>217</v>
      </c>
      <c r="G208" s="44" t="s">
        <v>51</v>
      </c>
      <c r="H208" s="44" t="s">
        <v>54</v>
      </c>
      <c r="I208" s="60" t="s">
        <v>357</v>
      </c>
      <c r="J208" s="61">
        <v>360000</v>
      </c>
      <c r="K208" s="62"/>
      <c r="L208" s="45" t="s">
        <v>32</v>
      </c>
      <c r="M208" s="62"/>
      <c r="N208" s="45" t="s">
        <v>37</v>
      </c>
      <c r="O208" s="45" t="str">
        <f t="shared" ref="O208" si="4">D208</f>
        <v>三交</v>
      </c>
      <c r="P208" s="62">
        <v>1</v>
      </c>
      <c r="Q208" s="61">
        <v>624</v>
      </c>
      <c r="R208" s="54">
        <v>43539</v>
      </c>
      <c r="S208" s="54">
        <v>43830</v>
      </c>
      <c r="T208" s="60" t="s">
        <v>357</v>
      </c>
    </row>
    <row r="209" ht="28.5" customHeight="1" spans="1:20">
      <c r="A209" s="45">
        <v>203</v>
      </c>
      <c r="B209" s="46" t="s">
        <v>25</v>
      </c>
      <c r="C209" s="46" t="s">
        <v>200</v>
      </c>
      <c r="D209" s="44" t="s">
        <v>129</v>
      </c>
      <c r="E209" s="44" t="s">
        <v>85</v>
      </c>
      <c r="F209" s="44" t="s">
        <v>358</v>
      </c>
      <c r="G209" s="44" t="s">
        <v>129</v>
      </c>
      <c r="H209" s="44" t="s">
        <v>292</v>
      </c>
      <c r="I209" s="60" t="s">
        <v>359</v>
      </c>
      <c r="J209" s="61">
        <v>3400000</v>
      </c>
      <c r="K209" s="62"/>
      <c r="L209" s="45" t="s">
        <v>32</v>
      </c>
      <c r="M209" s="62"/>
      <c r="N209" s="61" t="s">
        <v>360</v>
      </c>
      <c r="O209" s="45" t="str">
        <f t="shared" si="3"/>
        <v>留誉</v>
      </c>
      <c r="P209" s="62"/>
      <c r="Q209" s="62"/>
      <c r="R209" s="54">
        <v>43539</v>
      </c>
      <c r="S209" s="54">
        <v>43830</v>
      </c>
      <c r="T209" s="60" t="s">
        <v>359</v>
      </c>
    </row>
    <row r="210" ht="28.5" customHeight="1" spans="1:20">
      <c r="A210" s="45">
        <v>204</v>
      </c>
      <c r="B210" s="46" t="s">
        <v>25</v>
      </c>
      <c r="C210" s="46" t="s">
        <v>34</v>
      </c>
      <c r="D210" s="44" t="s">
        <v>88</v>
      </c>
      <c r="E210" s="44" t="s">
        <v>85</v>
      </c>
      <c r="F210" s="44" t="s">
        <v>217</v>
      </c>
      <c r="G210" s="44" t="s">
        <v>88</v>
      </c>
      <c r="H210" s="44" t="s">
        <v>361</v>
      </c>
      <c r="I210" s="46" t="s">
        <v>362</v>
      </c>
      <c r="J210" s="61">
        <v>550000</v>
      </c>
      <c r="K210" s="62"/>
      <c r="L210" s="45" t="s">
        <v>32</v>
      </c>
      <c r="M210" s="62"/>
      <c r="N210" s="45" t="s">
        <v>37</v>
      </c>
      <c r="O210" s="45" t="str">
        <f t="shared" si="3"/>
        <v>王家沟</v>
      </c>
      <c r="P210" s="62"/>
      <c r="Q210" s="62"/>
      <c r="R210" s="54">
        <v>43539</v>
      </c>
      <c r="S210" s="54">
        <v>43830</v>
      </c>
      <c r="T210" s="46" t="s">
        <v>362</v>
      </c>
    </row>
    <row r="211" ht="28.5" customHeight="1" spans="1:20">
      <c r="A211" s="45">
        <v>205</v>
      </c>
      <c r="B211" s="46" t="s">
        <v>25</v>
      </c>
      <c r="C211" s="46" t="s">
        <v>34</v>
      </c>
      <c r="D211" s="44" t="s">
        <v>88</v>
      </c>
      <c r="E211" s="44" t="s">
        <v>85</v>
      </c>
      <c r="F211" s="44" t="s">
        <v>217</v>
      </c>
      <c r="G211" s="44" t="s">
        <v>88</v>
      </c>
      <c r="H211" s="44" t="s">
        <v>363</v>
      </c>
      <c r="I211" s="46" t="s">
        <v>364</v>
      </c>
      <c r="J211" s="61">
        <v>200000</v>
      </c>
      <c r="K211" s="62"/>
      <c r="L211" s="45" t="s">
        <v>32</v>
      </c>
      <c r="M211" s="62"/>
      <c r="N211" s="45" t="s">
        <v>37</v>
      </c>
      <c r="O211" s="45" t="str">
        <f t="shared" si="3"/>
        <v>王家沟</v>
      </c>
      <c r="P211" s="62"/>
      <c r="Q211" s="62"/>
      <c r="R211" s="54">
        <v>43539</v>
      </c>
      <c r="S211" s="54">
        <v>43830</v>
      </c>
      <c r="T211" s="46" t="s">
        <v>364</v>
      </c>
    </row>
    <row r="212" ht="28.5" customHeight="1" spans="1:20">
      <c r="A212" s="45">
        <v>206</v>
      </c>
      <c r="B212" s="46" t="s">
        <v>25</v>
      </c>
      <c r="C212" s="46" t="s">
        <v>34</v>
      </c>
      <c r="D212" s="44" t="s">
        <v>88</v>
      </c>
      <c r="E212" s="44" t="s">
        <v>85</v>
      </c>
      <c r="F212" s="44" t="s">
        <v>217</v>
      </c>
      <c r="G212" s="44" t="s">
        <v>88</v>
      </c>
      <c r="H212" s="44" t="s">
        <v>365</v>
      </c>
      <c r="I212" s="46" t="s">
        <v>366</v>
      </c>
      <c r="J212" s="61">
        <v>700000</v>
      </c>
      <c r="K212" s="62"/>
      <c r="L212" s="45" t="s">
        <v>32</v>
      </c>
      <c r="M212" s="62"/>
      <c r="N212" s="45" t="s">
        <v>37</v>
      </c>
      <c r="O212" s="45" t="str">
        <f t="shared" si="3"/>
        <v>王家沟</v>
      </c>
      <c r="P212" s="62"/>
      <c r="Q212" s="62"/>
      <c r="R212" s="54">
        <v>43539</v>
      </c>
      <c r="S212" s="54">
        <v>43830</v>
      </c>
      <c r="T212" s="46" t="s">
        <v>366</v>
      </c>
    </row>
  </sheetData>
  <autoFilter ref="A4:T212">
    <extLst/>
  </autoFilter>
  <mergeCells count="21">
    <mergeCell ref="A1:B1"/>
    <mergeCell ref="A2:T2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T4:T5"/>
  </mergeCells>
  <dataValidations count="2">
    <dataValidation type="list" allowBlank="1" showInputMessage="1" showErrorMessage="1" sqref="H191">
      <formula1>INDIRECT($G191)</formula1>
    </dataValidation>
    <dataValidation type="list" allowBlank="1" showInputMessage="1" showErrorMessage="1" sqref="D192 O192">
      <formula1>$AZ$6:$AZ$25</formula1>
    </dataValidation>
  </dataValidations>
  <printOptions horizontalCentered="1" verticalCentered="1"/>
  <pageMargins left="0.314583333333333" right="0.236111111111111" top="1.10208333333333" bottom="1.02361111111111" header="0.314583333333333" footer="0.156944444444444"/>
  <pageSetup paperSize="9" scale="82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A2" sqref="A2:D2"/>
    </sheetView>
  </sheetViews>
  <sheetFormatPr defaultColWidth="9" defaultRowHeight="13.5" outlineLevelCol="3"/>
  <cols>
    <col min="1" max="1" width="21.375" customWidth="1"/>
    <col min="2" max="2" width="20.0666666666667" customWidth="1"/>
    <col min="3" max="3" width="14" customWidth="1"/>
    <col min="4" max="4" width="22" customWidth="1"/>
  </cols>
  <sheetData>
    <row r="1" ht="23" customHeight="1" spans="1:1">
      <c r="A1" s="1" t="s">
        <v>367</v>
      </c>
    </row>
    <row r="2" ht="58" customHeight="1" spans="1:4">
      <c r="A2" s="2" t="s">
        <v>368</v>
      </c>
      <c r="B2" s="10"/>
      <c r="C2" s="10"/>
      <c r="D2" s="10"/>
    </row>
    <row r="3" ht="21" customHeight="1" spans="4:4">
      <c r="D3" s="3" t="s">
        <v>2</v>
      </c>
    </row>
    <row r="4" ht="24" customHeight="1" spans="1:4">
      <c r="A4" s="31" t="s">
        <v>369</v>
      </c>
      <c r="B4" s="31" t="s">
        <v>370</v>
      </c>
      <c r="C4" s="31" t="s">
        <v>371</v>
      </c>
      <c r="D4" s="31" t="s">
        <v>372</v>
      </c>
    </row>
    <row r="5" ht="24" customHeight="1" spans="1:4">
      <c r="A5" s="31" t="s">
        <v>24</v>
      </c>
      <c r="B5" s="32">
        <f>B6+B10</f>
        <v>155603080</v>
      </c>
      <c r="C5" s="32">
        <f>C6+C10</f>
        <v>206</v>
      </c>
      <c r="D5" s="32">
        <f>D6+D10</f>
        <v>82734</v>
      </c>
    </row>
    <row r="6" ht="24" customHeight="1" spans="1:4">
      <c r="A6" s="31" t="s">
        <v>373</v>
      </c>
      <c r="B6" s="32">
        <f>SUM(B7:B9)</f>
        <v>36288800</v>
      </c>
      <c r="C6" s="32">
        <f>SUM(C7:C9)</f>
        <v>19</v>
      </c>
      <c r="D6" s="32">
        <f>SUM(D7:D9)</f>
        <v>6318</v>
      </c>
    </row>
    <row r="7" ht="24" customHeight="1" spans="1:4">
      <c r="A7" s="31" t="s">
        <v>49</v>
      </c>
      <c r="B7" s="32">
        <f>SUMIF('2019年'!$D$7:$D$248,$A7,'2019年'!$J$7:$J$248)</f>
        <v>28544100</v>
      </c>
      <c r="C7" s="32">
        <f>COUNTIF('2019年'!$D$7:$D$248,$A7)</f>
        <v>14</v>
      </c>
      <c r="D7" s="32">
        <f>SUMIF('2019年'!$D$7:$D$248,$A7,'2019年'!$Q$7:$Q$248)</f>
        <v>5673</v>
      </c>
    </row>
    <row r="8" ht="24" customHeight="1" spans="1:4">
      <c r="A8" s="31" t="s">
        <v>37</v>
      </c>
      <c r="B8" s="32">
        <f>SUMIF('2019年'!$D$7:$D$248,$A8,'2019年'!$J$7:$J$248)</f>
        <v>6744700</v>
      </c>
      <c r="C8" s="32">
        <f>COUNTIF('2019年'!$D$7:$D$248,$A8)</f>
        <v>4</v>
      </c>
      <c r="D8" s="32">
        <f>SUMIF('2019年'!$D$7:$D$248,$A8,'2019年'!$Q$7:$Q$248)</f>
        <v>645</v>
      </c>
    </row>
    <row r="9" ht="24" customHeight="1" spans="1:4">
      <c r="A9" s="31" t="s">
        <v>33</v>
      </c>
      <c r="B9" s="32">
        <f>SUMIF('2019年'!$D$7:$D$248,$A9,'2019年'!$J$7:$J$248)</f>
        <v>1000000</v>
      </c>
      <c r="C9" s="32">
        <f>COUNTIF('2019年'!$D$7:$D$248,$A9)</f>
        <v>1</v>
      </c>
      <c r="D9" s="32">
        <f>SUMIF('2019年'!$D$7:$D$248,$A9,'2019年'!$Q$7:$Q$248)</f>
        <v>0</v>
      </c>
    </row>
    <row r="10" ht="24" customHeight="1" spans="1:4">
      <c r="A10" s="31" t="s">
        <v>374</v>
      </c>
      <c r="B10" s="32">
        <f>SUM(B11:B25)</f>
        <v>119314280</v>
      </c>
      <c r="C10" s="32">
        <f>SUM(C11:C25)</f>
        <v>187</v>
      </c>
      <c r="D10" s="32">
        <f>SUM(D11:D25)</f>
        <v>76416</v>
      </c>
    </row>
    <row r="11" ht="24" customHeight="1" spans="1:4">
      <c r="A11" s="33" t="s">
        <v>295</v>
      </c>
      <c r="B11" s="32">
        <f>SUMIF('2019年'!$D$7:$D$248,$A11,'2019年'!$J$7:$J$248)</f>
        <v>3100000</v>
      </c>
      <c r="C11" s="32">
        <f>COUNTIF('2019年'!$D$7:$D$248,$A11)</f>
        <v>2</v>
      </c>
      <c r="D11" s="32">
        <f>SUMIF('2019年'!$D$7:$D$248,$A11,'2019年'!$Q$7:$Q$248)</f>
        <v>155</v>
      </c>
    </row>
    <row r="12" ht="24" customHeight="1" spans="1:4">
      <c r="A12" s="33" t="s">
        <v>237</v>
      </c>
      <c r="B12" s="32">
        <f>SUMIF('2019年'!$D$7:$D$248,$A12,'2019年'!$J$7:$J$248)</f>
        <v>7700000</v>
      </c>
      <c r="C12" s="32">
        <f>COUNTIF('2019年'!$D$7:$D$248,$A12)</f>
        <v>5</v>
      </c>
      <c r="D12" s="32">
        <f>SUMIF('2019年'!$D$7:$D$248,$A12,'2019年'!$Q$7:$Q$248)</f>
        <v>145</v>
      </c>
    </row>
    <row r="13" ht="24" customHeight="1" spans="1:4">
      <c r="A13" s="33" t="s">
        <v>38</v>
      </c>
      <c r="B13" s="32">
        <f>SUMIF('2019年'!$D$7:$D$248,$A13,'2019年'!$J$7:$J$248)</f>
        <v>4292600</v>
      </c>
      <c r="C13" s="32">
        <f>COUNTIF('2019年'!$D$7:$D$248,$A13)</f>
        <v>12</v>
      </c>
      <c r="D13" s="32">
        <f>SUMIF('2019年'!$D$7:$D$248,$A13,'2019年'!$Q$7:$Q$248)</f>
        <v>6696</v>
      </c>
    </row>
    <row r="14" ht="24" customHeight="1" spans="1:4">
      <c r="A14" s="33" t="s">
        <v>275</v>
      </c>
      <c r="B14" s="32">
        <f>SUMIF('2019年'!$D$7:$D$248,$A14,'2019年'!$J$7:$J$248)</f>
        <v>200000</v>
      </c>
      <c r="C14" s="32">
        <f>COUNTIF('2019年'!$D$7:$D$248,$A14)</f>
        <v>1</v>
      </c>
      <c r="D14" s="32">
        <f>SUMIF('2019年'!$D$7:$D$248,$A14,'2019年'!$Q$7:$Q$248)</f>
        <v>48</v>
      </c>
    </row>
    <row r="15" ht="24" customHeight="1" spans="1:4">
      <c r="A15" s="33" t="s">
        <v>149</v>
      </c>
      <c r="B15" s="32">
        <f>SUMIF('2019年'!$D$7:$D$248,$A15,'2019年'!$J$7:$J$248)</f>
        <v>10611200</v>
      </c>
      <c r="C15" s="32">
        <f>COUNTIF('2019年'!$D$7:$D$248,$A15)</f>
        <v>18</v>
      </c>
      <c r="D15" s="32">
        <f>SUMIF('2019年'!$D$7:$D$248,$A15,'2019年'!$Q$7:$Q$248)</f>
        <v>7271</v>
      </c>
    </row>
    <row r="16" ht="24" customHeight="1" spans="1:4">
      <c r="A16" s="33" t="s">
        <v>140</v>
      </c>
      <c r="B16" s="32">
        <f>SUMIF('2019年'!$D$7:$D$248,$A16,'2019年'!$J$7:$J$248)</f>
        <v>2638700</v>
      </c>
      <c r="C16" s="32">
        <f>COUNTIF('2019年'!$D$7:$D$248,$A16)</f>
        <v>4</v>
      </c>
      <c r="D16" s="32">
        <f>SUMIF('2019年'!$D$7:$D$248,$A16,'2019年'!$Q$7:$Q$248)</f>
        <v>135</v>
      </c>
    </row>
    <row r="17" ht="24" customHeight="1" spans="1:4">
      <c r="A17" s="33" t="s">
        <v>167</v>
      </c>
      <c r="B17" s="32">
        <f>SUMIF('2019年'!$D$7:$D$248,$A17,'2019年'!$J$7:$J$248)</f>
        <v>6857300</v>
      </c>
      <c r="C17" s="32">
        <f>COUNTIF('2019年'!$D$7:$D$248,$A17)</f>
        <v>14</v>
      </c>
      <c r="D17" s="32">
        <f>SUMIF('2019年'!$D$7:$D$248,$A17,'2019年'!$Q$7:$Q$248)</f>
        <v>5711</v>
      </c>
    </row>
    <row r="18" ht="24" customHeight="1" spans="1:4">
      <c r="A18" s="33" t="s">
        <v>129</v>
      </c>
      <c r="B18" s="32">
        <f>SUMIF('2019年'!$D$7:$D$248,$A18,'2019年'!$J$7:$J$248)</f>
        <v>35120700</v>
      </c>
      <c r="C18" s="32">
        <f>COUNTIF('2019年'!$D$7:$D$248,$A18)</f>
        <v>33</v>
      </c>
      <c r="D18" s="32">
        <f>SUMIF('2019年'!$D$7:$D$248,$A18,'2019年'!$Q$7:$Q$248)</f>
        <v>18619</v>
      </c>
    </row>
    <row r="19" ht="24" customHeight="1" spans="1:4">
      <c r="A19" s="33" t="s">
        <v>51</v>
      </c>
      <c r="B19" s="32">
        <f>SUMIF('2019年'!$D$7:$D$248,$A19,'2019年'!$J$7:$J$248)</f>
        <v>14528240</v>
      </c>
      <c r="C19" s="32">
        <f>COUNTIF('2019年'!$D$7:$D$248,$A19)</f>
        <v>25</v>
      </c>
      <c r="D19" s="32">
        <f>SUMIF('2019年'!$D$7:$D$248,$A19,'2019年'!$Q$7:$Q$248)</f>
        <v>7641</v>
      </c>
    </row>
    <row r="20" ht="24" customHeight="1" spans="1:4">
      <c r="A20" s="33" t="s">
        <v>64</v>
      </c>
      <c r="B20" s="32">
        <f>SUMIF('2019年'!$D$7:$D$248,$A20,'2019年'!$J$7:$J$248)</f>
        <v>13677800</v>
      </c>
      <c r="C20" s="32">
        <f>COUNTIF('2019年'!$D$7:$D$248,$A20)</f>
        <v>20</v>
      </c>
      <c r="D20" s="32">
        <f>SUMIF('2019年'!$D$7:$D$248,$A20,'2019年'!$Q$7:$Q$248)</f>
        <v>11633</v>
      </c>
    </row>
    <row r="21" ht="24" customHeight="1" spans="1:4">
      <c r="A21" s="33" t="s">
        <v>61</v>
      </c>
      <c r="B21" s="32">
        <f>SUMIF('2019年'!$D$7:$D$248,$A21,'2019年'!$J$7:$J$248)</f>
        <v>6675000</v>
      </c>
      <c r="C21" s="32">
        <f>COUNTIF('2019年'!$D$7:$D$248,$A21)</f>
        <v>13</v>
      </c>
      <c r="D21" s="32">
        <f>SUMIF('2019年'!$D$7:$D$248,$A21,'2019年'!$Q$7:$Q$248)</f>
        <v>4512</v>
      </c>
    </row>
    <row r="22" ht="24" customHeight="1" spans="1:4">
      <c r="A22" s="33" t="s">
        <v>88</v>
      </c>
      <c r="B22" s="32">
        <f>SUMIF('2019年'!$D$7:$D$248,$A22,'2019年'!$J$7:$J$248)</f>
        <v>4030300</v>
      </c>
      <c r="C22" s="32">
        <f>COUNTIF('2019年'!$D$7:$D$248,$A22)</f>
        <v>8</v>
      </c>
      <c r="D22" s="32">
        <f>SUMIF('2019年'!$D$7:$D$248,$A22,'2019年'!$Q$7:$Q$248)</f>
        <v>662</v>
      </c>
    </row>
    <row r="23" ht="24" customHeight="1" spans="1:4">
      <c r="A23" s="33" t="s">
        <v>27</v>
      </c>
      <c r="B23" s="32">
        <f>SUMIF('2019年'!$D$7:$D$248,$A23,'2019年'!$J$7:$J$248)</f>
        <v>3789850</v>
      </c>
      <c r="C23" s="32">
        <f>COUNTIF('2019年'!$D$7:$D$248,$A23)</f>
        <v>9</v>
      </c>
      <c r="D23" s="32">
        <f>SUMIF('2019年'!$D$7:$D$248,$A23,'2019年'!$Q$7:$Q$248)</f>
        <v>3469</v>
      </c>
    </row>
    <row r="24" ht="24" customHeight="1" spans="1:4">
      <c r="A24" s="33" t="s">
        <v>99</v>
      </c>
      <c r="B24" s="32">
        <f>SUMIF('2019年'!$D$7:$D$248,$A24,'2019年'!$J$7:$J$248)</f>
        <v>1568700</v>
      </c>
      <c r="C24" s="32">
        <f>COUNTIF('2019年'!$D$7:$D$248,$A24)</f>
        <v>6</v>
      </c>
      <c r="D24" s="32">
        <f>SUMIF('2019年'!$D$7:$D$248,$A24,'2019年'!$Q$7:$Q$248)</f>
        <v>1132</v>
      </c>
    </row>
    <row r="25" ht="24" customHeight="1" spans="1:4">
      <c r="A25" s="33" t="s">
        <v>73</v>
      </c>
      <c r="B25" s="32">
        <f>SUMIF('2019年'!$D$7:$D$248,$A25,'2019年'!$J$7:$J$248)</f>
        <v>4523890</v>
      </c>
      <c r="C25" s="32">
        <f>COUNTIF('2019年'!$D$7:$D$248,$A25)</f>
        <v>17</v>
      </c>
      <c r="D25" s="32">
        <f>SUMIF('2019年'!$D$7:$D$248,$A25,'2019年'!$Q$7:$Q$248)</f>
        <v>8587</v>
      </c>
    </row>
  </sheetData>
  <mergeCells count="1">
    <mergeCell ref="A2:D2"/>
  </mergeCells>
  <printOptions horizontalCentered="1" verticalCentered="1"/>
  <pageMargins left="1.10208333333333" right="1.02361111111111" top="1.45625" bottom="1.37777777777778" header="0.314583333333333" footer="1.10208333333333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A2" sqref="A2:D2"/>
    </sheetView>
  </sheetViews>
  <sheetFormatPr defaultColWidth="9" defaultRowHeight="13.5" outlineLevelCol="3"/>
  <cols>
    <col min="1" max="1" width="20.9833333333333" customWidth="1"/>
    <col min="2" max="2" width="25.125" style="15" customWidth="1"/>
    <col min="3" max="3" width="17" customWidth="1"/>
    <col min="4" max="4" width="14.75" customWidth="1"/>
  </cols>
  <sheetData>
    <row r="1" ht="28" customHeight="1" spans="1:1">
      <c r="A1" s="1" t="s">
        <v>375</v>
      </c>
    </row>
    <row r="2" ht="55" customHeight="1" spans="1:4">
      <c r="A2" s="2" t="s">
        <v>376</v>
      </c>
      <c r="B2" s="16"/>
      <c r="C2" s="10"/>
      <c r="D2" s="10"/>
    </row>
    <row r="3" ht="24" customHeight="1" spans="1:4">
      <c r="A3" s="9"/>
      <c r="B3" s="17"/>
      <c r="C3" s="9"/>
      <c r="D3" s="18" t="s">
        <v>2</v>
      </c>
    </row>
    <row r="4" ht="21" customHeight="1" spans="1:4">
      <c r="A4" s="4" t="s">
        <v>377</v>
      </c>
      <c r="B4" s="5" t="s">
        <v>378</v>
      </c>
      <c r="C4" s="4" t="s">
        <v>370</v>
      </c>
      <c r="D4" s="4" t="s">
        <v>371</v>
      </c>
    </row>
    <row r="5" ht="21" customHeight="1" spans="1:4">
      <c r="A5" s="4" t="s">
        <v>24</v>
      </c>
      <c r="B5" s="19"/>
      <c r="C5" s="20">
        <f>C6+C13+C15+C19+C21+C24+C26</f>
        <v>155603080</v>
      </c>
      <c r="D5" s="21">
        <f>D6+D13+D15+D19+D21+D24+D26</f>
        <v>206</v>
      </c>
    </row>
    <row r="6" ht="21" customHeight="1" spans="1:4">
      <c r="A6" s="22" t="s">
        <v>379</v>
      </c>
      <c r="B6" s="19"/>
      <c r="C6" s="20">
        <f>SUM(C7:C12)</f>
        <v>134756880</v>
      </c>
      <c r="D6" s="21">
        <f>SUM(D7:D12)</f>
        <v>193</v>
      </c>
    </row>
    <row r="7" ht="25" customHeight="1" spans="1:4">
      <c r="A7" s="22"/>
      <c r="B7" s="23" t="s">
        <v>34</v>
      </c>
      <c r="C7" s="20">
        <f>SUMIF('2019年'!$C$7:$C$323,$B7,'2019年'!$J$7:$J$323)</f>
        <v>80892330</v>
      </c>
      <c r="D7" s="21">
        <f>COUNTIF('2019年'!$C$7:$C$323,$B7)</f>
        <v>104</v>
      </c>
    </row>
    <row r="8" ht="21" customHeight="1" spans="1:4">
      <c r="A8" s="22"/>
      <c r="B8" s="24" t="s">
        <v>26</v>
      </c>
      <c r="C8" s="20">
        <f>SUMIF('2019年'!$C$7:$C$323,$B8,'2019年'!$J$7:$J$323)</f>
        <v>15265850</v>
      </c>
      <c r="D8" s="21">
        <f>COUNTIF('2019年'!$C$7:$C$323,$B8)</f>
        <v>41</v>
      </c>
    </row>
    <row r="9" ht="21" customHeight="1" spans="1:4">
      <c r="A9" s="22"/>
      <c r="B9" s="24" t="s">
        <v>255</v>
      </c>
      <c r="C9" s="20">
        <f>SUMIF('2019年'!$C$7:$C$323,$B9,'2019年'!$J$7:$J$323)</f>
        <v>18164700</v>
      </c>
      <c r="D9" s="21">
        <f>COUNTIF('2019年'!$C$7:$C$323,$B9)</f>
        <v>11</v>
      </c>
    </row>
    <row r="10" ht="21" customHeight="1" spans="1:4">
      <c r="A10" s="22"/>
      <c r="B10" s="25" t="s">
        <v>200</v>
      </c>
      <c r="C10" s="20">
        <f>SUMIF('2019年'!$C$7:$C$323,$B10,'2019年'!$J$7:$J$323)</f>
        <v>14544200</v>
      </c>
      <c r="D10" s="21">
        <f>COUNTIF('2019年'!$C$7:$C$323,$B10)</f>
        <v>10</v>
      </c>
    </row>
    <row r="11" ht="21" customHeight="1" spans="1:4">
      <c r="A11" s="22"/>
      <c r="B11" s="24" t="s">
        <v>248</v>
      </c>
      <c r="C11" s="20">
        <f>SUMIF('2019年'!$C$7:$C$323,$B11,'2019年'!$J$7:$J$323)</f>
        <v>1200000</v>
      </c>
      <c r="D11" s="21">
        <f>COUNTIF('2019年'!$C$7:$C$323,$B11)</f>
        <v>1</v>
      </c>
    </row>
    <row r="12" ht="21" customHeight="1" spans="1:4">
      <c r="A12" s="22"/>
      <c r="B12" s="24" t="s">
        <v>210</v>
      </c>
      <c r="C12" s="20">
        <f>SUMIF('2019年'!$C$7:$C$323,$B12,'2019年'!$J$7:$J$323)</f>
        <v>4689800</v>
      </c>
      <c r="D12" s="21">
        <f>COUNTIF('2019年'!$C$7:$C$323,$B12)</f>
        <v>26</v>
      </c>
    </row>
    <row r="13" ht="21" customHeight="1" spans="1:4">
      <c r="A13" s="22" t="s">
        <v>380</v>
      </c>
      <c r="B13" s="19"/>
      <c r="C13" s="20">
        <f>SUM(C14:C14)</f>
        <v>150000</v>
      </c>
      <c r="D13" s="21">
        <f>SUM(D14:D14)</f>
        <v>1</v>
      </c>
    </row>
    <row r="14" ht="21" customHeight="1" spans="1:4">
      <c r="A14" s="22"/>
      <c r="B14" s="24" t="s">
        <v>339</v>
      </c>
      <c r="C14" s="20">
        <f>SUMIF('2019年'!$C$7:$C$323,$B14,'2019年'!$J$7:$J$323)</f>
        <v>150000</v>
      </c>
      <c r="D14" s="21">
        <f>COUNTIF('2019年'!$C$7:$C$323,$B14)</f>
        <v>1</v>
      </c>
    </row>
    <row r="15" ht="21" customHeight="1" spans="1:4">
      <c r="A15" s="22" t="s">
        <v>381</v>
      </c>
      <c r="B15" s="19"/>
      <c r="C15" s="20">
        <f>SUM(C16:C18)</f>
        <v>6189600</v>
      </c>
      <c r="D15" s="21">
        <f>SUM(D16:D18)</f>
        <v>5</v>
      </c>
    </row>
    <row r="16" ht="21" customHeight="1" spans="1:4">
      <c r="A16" s="22"/>
      <c r="B16" s="24" t="s">
        <v>128</v>
      </c>
      <c r="C16" s="20">
        <f>SUMIF('2019年'!$C$7:$C$323,$B16,'2019年'!$J$7:$J$323)</f>
        <v>287000</v>
      </c>
      <c r="D16" s="21">
        <f>COUNTIF('2019年'!$C$7:$C$323,$B16)</f>
        <v>1</v>
      </c>
    </row>
    <row r="17" ht="21" customHeight="1" spans="1:4">
      <c r="A17" s="22"/>
      <c r="B17" s="24" t="s">
        <v>353</v>
      </c>
      <c r="C17" s="20">
        <f>SUMIF('2019年'!$C$7:$C$323,$B17,'2019年'!$J$7:$J$323)</f>
        <v>741000</v>
      </c>
      <c r="D17" s="21">
        <f>COUNTIF('2019年'!$C$7:$C$323,$B17)</f>
        <v>2</v>
      </c>
    </row>
    <row r="18" ht="21" customHeight="1" spans="1:4">
      <c r="A18" s="22"/>
      <c r="B18" s="24" t="s">
        <v>118</v>
      </c>
      <c r="C18" s="20">
        <f>SUMIF('2019年'!$C$7:$C$323,$B18,'2019年'!$J$7:$J$323)</f>
        <v>5161600</v>
      </c>
      <c r="D18" s="21">
        <f>COUNTIF('2019年'!$C$7:$C$323,$B18)</f>
        <v>2</v>
      </c>
    </row>
    <row r="19" ht="21" customHeight="1" spans="1:4">
      <c r="A19" s="22" t="s">
        <v>382</v>
      </c>
      <c r="B19" s="19"/>
      <c r="C19" s="20">
        <f>SUM(C20:C20)</f>
        <v>0</v>
      </c>
      <c r="D19" s="21">
        <f>SUM(D20:D20)</f>
        <v>0</v>
      </c>
    </row>
    <row r="20" ht="21" customHeight="1" spans="1:4">
      <c r="A20" s="22"/>
      <c r="B20" s="24" t="s">
        <v>383</v>
      </c>
      <c r="C20" s="20">
        <f>SUMIF('2019年'!$C$7:$C$323,$B20,'2019年'!$J$7:$J$323)</f>
        <v>0</v>
      </c>
      <c r="D20" s="21">
        <f>COUNTIF('2019年'!$C$7:$C$323,$B20)</f>
        <v>0</v>
      </c>
    </row>
    <row r="21" ht="21" customHeight="1" spans="1:4">
      <c r="A21" s="22" t="s">
        <v>384</v>
      </c>
      <c r="B21" s="19"/>
      <c r="C21" s="20">
        <f>SUM(C22:C23)</f>
        <v>1100000</v>
      </c>
      <c r="D21" s="21">
        <f>SUM(D22:D23)</f>
        <v>2</v>
      </c>
    </row>
    <row r="22" ht="21" customHeight="1" spans="1:4">
      <c r="A22" s="22"/>
      <c r="B22" s="24" t="s">
        <v>326</v>
      </c>
      <c r="C22" s="20">
        <f>SUMIF('2019年'!$C$7:$C$323,$B22,'2019年'!$J$7:$J$323)</f>
        <v>600000</v>
      </c>
      <c r="D22" s="21">
        <f>COUNTIF('2019年'!$C$7:$C$323,$B22)</f>
        <v>1</v>
      </c>
    </row>
    <row r="23" ht="21" customHeight="1" spans="1:4">
      <c r="A23" s="22"/>
      <c r="B23" s="26" t="s">
        <v>324</v>
      </c>
      <c r="C23" s="20">
        <f>SUMIF('2019年'!$C$7:$C$323,$B23,'2019年'!$J$7:$J$323)</f>
        <v>500000</v>
      </c>
      <c r="D23" s="21">
        <f>COUNTIF('2019年'!$C$7:$C$323,$B23)</f>
        <v>1</v>
      </c>
    </row>
    <row r="24" ht="21" customHeight="1" spans="1:4">
      <c r="A24" s="22" t="s">
        <v>385</v>
      </c>
      <c r="B24" s="19"/>
      <c r="C24" s="20">
        <f>SUM(C25:C25)</f>
        <v>1500000</v>
      </c>
      <c r="D24" s="21">
        <f>SUM(D25:D25)</f>
        <v>1</v>
      </c>
    </row>
    <row r="25" ht="21" customHeight="1" spans="1:4">
      <c r="A25" s="4"/>
      <c r="B25" s="24" t="s">
        <v>321</v>
      </c>
      <c r="C25" s="20">
        <f>SUMIF('2019年'!$C$7:$C$323,$B25,'2019年'!$J$7:$J$323)</f>
        <v>1500000</v>
      </c>
      <c r="D25" s="21">
        <f>COUNTIF('2019年'!$C$7:$C$323,$B25)</f>
        <v>1</v>
      </c>
    </row>
    <row r="26" ht="21" customHeight="1" spans="1:4">
      <c r="A26" s="27" t="s">
        <v>386</v>
      </c>
      <c r="B26" s="19"/>
      <c r="C26" s="20">
        <f>SUM(C27:C28)</f>
        <v>11906600</v>
      </c>
      <c r="D26" s="21">
        <f>SUM(D27:D28)</f>
        <v>4</v>
      </c>
    </row>
    <row r="27" ht="21" customHeight="1" spans="1:4">
      <c r="A27" s="4"/>
      <c r="B27" s="28" t="s">
        <v>57</v>
      </c>
      <c r="C27" s="20">
        <f>SUMIF('2019年'!$C$7:$C$323,$B27,'2019年'!$J$7:$J$323)</f>
        <v>3707200</v>
      </c>
      <c r="D27" s="21">
        <f>COUNTIF('2019年'!$C$7:$C$323,$B27)</f>
        <v>2</v>
      </c>
    </row>
    <row r="28" ht="21" customHeight="1" spans="1:4">
      <c r="A28" s="4"/>
      <c r="B28" s="26" t="s">
        <v>59</v>
      </c>
      <c r="C28" s="20">
        <f>SUMIF('2019年'!$C$7:$C$323,$B28,'2019年'!$J$7:$J$323)</f>
        <v>8199400</v>
      </c>
      <c r="D28" s="21">
        <f>COUNTIF('2019年'!$C$7:$C$323,$B28)</f>
        <v>2</v>
      </c>
    </row>
    <row r="29" spans="2:4">
      <c r="B29" s="29"/>
      <c r="C29" s="30"/>
      <c r="D29" s="30"/>
    </row>
  </sheetData>
  <mergeCells count="1">
    <mergeCell ref="A2:D2"/>
  </mergeCells>
  <printOptions horizontalCentered="1" verticalCentered="1"/>
  <pageMargins left="1.10208333333333" right="1.02361111111111" top="1.45625" bottom="1.37777777777778" header="0.314583333333333" footer="1.10208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2" sqref="A2:C2"/>
    </sheetView>
  </sheetViews>
  <sheetFormatPr defaultColWidth="9" defaultRowHeight="13.5" outlineLevelCol="2"/>
  <cols>
    <col min="1" max="1" width="47.5166666666667" customWidth="1"/>
    <col min="2" max="2" width="15.375" style="9" customWidth="1"/>
    <col min="3" max="3" width="15.5583333333333" style="9" customWidth="1"/>
  </cols>
  <sheetData>
    <row r="1" ht="27" customHeight="1" spans="1:1">
      <c r="A1" s="1" t="s">
        <v>387</v>
      </c>
    </row>
    <row r="2" ht="43" customHeight="1" spans="1:3">
      <c r="A2" s="10" t="s">
        <v>388</v>
      </c>
      <c r="B2" s="10"/>
      <c r="C2" s="10"/>
    </row>
    <row r="3" ht="31" customHeight="1" spans="3:3">
      <c r="C3" s="3" t="s">
        <v>389</v>
      </c>
    </row>
    <row r="4" ht="42.75" customHeight="1" spans="1:3">
      <c r="A4" s="4" t="s">
        <v>390</v>
      </c>
      <c r="B4" s="4" t="s">
        <v>391</v>
      </c>
      <c r="C4" s="11" t="s">
        <v>392</v>
      </c>
    </row>
    <row r="5" ht="42.75" customHeight="1" spans="1:3">
      <c r="A5" s="4" t="s">
        <v>24</v>
      </c>
      <c r="B5" s="12">
        <f>B6+B9+B12</f>
        <v>14154.485</v>
      </c>
      <c r="C5" s="12">
        <f>C6+C9+C12</f>
        <v>15560.308</v>
      </c>
    </row>
    <row r="6" ht="42.75" customHeight="1" spans="1:3">
      <c r="A6" s="13" t="s">
        <v>393</v>
      </c>
      <c r="B6" s="12">
        <f>B7+B8</f>
        <v>7054.685</v>
      </c>
      <c r="C6" s="12">
        <f>C7+C8</f>
        <v>7760.1535</v>
      </c>
    </row>
    <row r="7" ht="42.75" customHeight="1" spans="1:3">
      <c r="A7" s="13" t="s">
        <v>394</v>
      </c>
      <c r="B7" s="12">
        <v>4423.9</v>
      </c>
      <c r="C7" s="12">
        <v>1730.1</v>
      </c>
    </row>
    <row r="8" ht="42.75" customHeight="1" spans="1:3">
      <c r="A8" s="13" t="s">
        <v>395</v>
      </c>
      <c r="B8" s="12">
        <v>2630.785</v>
      </c>
      <c r="C8" s="12">
        <f>B6*1.1-C7</f>
        <v>6030.0535</v>
      </c>
    </row>
    <row r="9" ht="42.75" customHeight="1" spans="1:3">
      <c r="A9" s="13" t="s">
        <v>396</v>
      </c>
      <c r="B9" s="12">
        <f>B10+B11</f>
        <v>1099</v>
      </c>
      <c r="C9" s="12">
        <f>C10+C11</f>
        <v>1208.9</v>
      </c>
    </row>
    <row r="10" ht="42.75" customHeight="1" spans="1:3">
      <c r="A10" s="13" t="s">
        <v>397</v>
      </c>
      <c r="B10" s="12">
        <v>1038</v>
      </c>
      <c r="C10" s="12"/>
    </row>
    <row r="11" ht="42.75" customHeight="1" spans="1:3">
      <c r="A11" s="13" t="s">
        <v>398</v>
      </c>
      <c r="B11" s="12">
        <v>61</v>
      </c>
      <c r="C11" s="12">
        <f>B9*1.1</f>
        <v>1208.9</v>
      </c>
    </row>
    <row r="12" ht="42.75" customHeight="1" spans="1:3">
      <c r="A12" s="13" t="s">
        <v>399</v>
      </c>
      <c r="B12" s="12">
        <f>B13+B14+B15</f>
        <v>6000.8</v>
      </c>
      <c r="C12" s="12">
        <f>C13+C14+C15</f>
        <v>6591.2545</v>
      </c>
    </row>
    <row r="13" ht="42.75" customHeight="1" spans="1:3">
      <c r="A13" s="13" t="s">
        <v>400</v>
      </c>
      <c r="B13" s="12">
        <v>6000</v>
      </c>
      <c r="C13" s="12">
        <v>6010</v>
      </c>
    </row>
    <row r="14" ht="42.75" customHeight="1" spans="1:3">
      <c r="A14" s="13" t="s">
        <v>401</v>
      </c>
      <c r="B14" s="12"/>
      <c r="C14" s="12">
        <v>0</v>
      </c>
    </row>
    <row r="15" ht="42.75" customHeight="1" spans="1:3">
      <c r="A15" s="14" t="s">
        <v>402</v>
      </c>
      <c r="B15" s="12">
        <v>0.8</v>
      </c>
      <c r="C15" s="12">
        <v>581.2545</v>
      </c>
    </row>
    <row r="16" ht="42.75" customHeight="1"/>
    <row r="17" ht="42.75" customHeight="1"/>
  </sheetData>
  <mergeCells count="1">
    <mergeCell ref="A2:C2"/>
  </mergeCells>
  <printOptions horizontalCentered="1" verticalCentered="1"/>
  <pageMargins left="1.10208333333333" right="1.02361111111111" top="1.45625" bottom="1.37777777777778" header="0.314583333333333" footer="1.10208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2" sqref="A2:C2"/>
    </sheetView>
  </sheetViews>
  <sheetFormatPr defaultColWidth="9" defaultRowHeight="13.5" outlineLevelCol="2"/>
  <cols>
    <col min="1" max="1" width="45.0916666666667" customWidth="1"/>
    <col min="2" max="2" width="24.375" customWidth="1"/>
    <col min="3" max="3" width="18.5083333333333" customWidth="1"/>
  </cols>
  <sheetData>
    <row r="1" ht="22" customHeight="1" spans="1:1">
      <c r="A1" s="1" t="s">
        <v>403</v>
      </c>
    </row>
    <row r="2" ht="40.5" customHeight="1" spans="1:3">
      <c r="A2" s="2" t="s">
        <v>404</v>
      </c>
      <c r="B2" s="2"/>
      <c r="C2" s="2"/>
    </row>
    <row r="3" ht="31.5" customHeight="1" spans="2:3">
      <c r="B3" s="3" t="s">
        <v>389</v>
      </c>
      <c r="C3" s="3"/>
    </row>
    <row r="4" ht="37.5" customHeight="1" spans="1:3">
      <c r="A4" s="4" t="s">
        <v>405</v>
      </c>
      <c r="B4" s="4" t="s">
        <v>370</v>
      </c>
      <c r="C4" s="4" t="s">
        <v>406</v>
      </c>
    </row>
    <row r="5" ht="37.5" customHeight="1" spans="1:3">
      <c r="A5" s="5" t="s">
        <v>24</v>
      </c>
      <c r="B5" s="6"/>
      <c r="C5" s="6"/>
    </row>
    <row r="6" ht="37.5" customHeight="1" spans="1:3">
      <c r="A6" s="5" t="s">
        <v>393</v>
      </c>
      <c r="B6" s="6">
        <f>B7+B9+B12+B16</f>
        <v>1730.1</v>
      </c>
      <c r="C6" s="6"/>
    </row>
    <row r="7" ht="37.5" customHeight="1" spans="1:3">
      <c r="A7" s="5" t="s">
        <v>407</v>
      </c>
      <c r="B7" s="6">
        <f>B8</f>
        <v>1222</v>
      </c>
      <c r="C7" s="6"/>
    </row>
    <row r="8" ht="37.5" customHeight="1" spans="1:3">
      <c r="A8" s="5" t="s">
        <v>408</v>
      </c>
      <c r="B8" s="6">
        <v>1222</v>
      </c>
      <c r="C8" s="6"/>
    </row>
    <row r="9" ht="37.5" customHeight="1" spans="1:3">
      <c r="A9" s="7" t="s">
        <v>409</v>
      </c>
      <c r="B9" s="6">
        <f>SUM(B10:B11)</f>
        <v>113.1</v>
      </c>
      <c r="C9" s="6"/>
    </row>
    <row r="10" ht="37.5" customHeight="1" spans="1:3">
      <c r="A10" s="5" t="s">
        <v>410</v>
      </c>
      <c r="B10" s="6">
        <v>25</v>
      </c>
      <c r="C10" s="6"/>
    </row>
    <row r="11" ht="37.5" customHeight="1" spans="1:3">
      <c r="A11" s="5" t="s">
        <v>411</v>
      </c>
      <c r="B11" s="6">
        <v>88.1</v>
      </c>
      <c r="C11" s="6"/>
    </row>
    <row r="12" ht="37.5" customHeight="1" spans="1:3">
      <c r="A12" s="7" t="s">
        <v>412</v>
      </c>
      <c r="B12" s="6">
        <f>SUM(B13:B15)</f>
        <v>55</v>
      </c>
      <c r="C12" s="6"/>
    </row>
    <row r="13" ht="37.5" customHeight="1" spans="1:3">
      <c r="A13" s="5" t="s">
        <v>413</v>
      </c>
      <c r="B13" s="6">
        <v>15</v>
      </c>
      <c r="C13" s="6"/>
    </row>
    <row r="14" ht="37.5" customHeight="1" spans="1:3">
      <c r="A14" s="5" t="s">
        <v>414</v>
      </c>
      <c r="B14" s="6">
        <v>30</v>
      </c>
      <c r="C14" s="6"/>
    </row>
    <row r="15" ht="37.5" customHeight="1" spans="1:3">
      <c r="A15" s="5" t="s">
        <v>415</v>
      </c>
      <c r="B15" s="6">
        <v>10</v>
      </c>
      <c r="C15" s="6"/>
    </row>
    <row r="16" ht="37.5" customHeight="1" spans="1:3">
      <c r="A16" s="7" t="s">
        <v>416</v>
      </c>
      <c r="B16" s="6">
        <f>B17</f>
        <v>340</v>
      </c>
      <c r="C16" s="6"/>
    </row>
    <row r="17" ht="37.5" customHeight="1" spans="1:3">
      <c r="A17" s="5" t="s">
        <v>417</v>
      </c>
      <c r="B17" s="6">
        <v>340</v>
      </c>
      <c r="C17" s="6"/>
    </row>
    <row r="18" spans="1:3">
      <c r="A18" s="8"/>
      <c r="B18" s="9"/>
      <c r="C18" s="9"/>
    </row>
    <row r="19" spans="1:3">
      <c r="A19" s="8"/>
      <c r="B19" s="9"/>
      <c r="C19" s="9"/>
    </row>
  </sheetData>
  <mergeCells count="2">
    <mergeCell ref="A2:C2"/>
    <mergeCell ref="B3:C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2019年</vt:lpstr>
      <vt:lpstr>Sheet2</vt:lpstr>
      <vt:lpstr>Sheet3</vt:lpstr>
      <vt:lpstr>Sheet4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2019-04-02T08:13:00Z</cp:lastPrinted>
  <dcterms:modified xsi:type="dcterms:W3CDTF">2019-04-03T02:31:20Z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