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70" windowHeight="8955" activeTab="3"/>
  </bookViews>
  <sheets>
    <sheet name="2019年补充实施方案" sheetId="3" r:id="rId1"/>
    <sheet name="部门汇总" sheetId="4" r:id="rId2"/>
    <sheet name="类别汇总" sheetId="5" r:id="rId3"/>
    <sheet name="2019年整合资金来源表" sheetId="8" r:id="rId4"/>
    <sheet name="其中2019年补充整合资金来源表" sheetId="9" r:id="rId5"/>
  </sheets>
  <definedNames>
    <definedName name="_xlnm._FilterDatabase" localSheetId="0" hidden="1">'2019年补充实施方案'!$A$4:$U$42</definedName>
    <definedName name="_xlnm.Print_Titles" localSheetId="0">'2019年补充实施方案'!$2:$5</definedName>
    <definedName name="_xlnm.Print_Titles" localSheetId="3">'2019年整合资金来源表'!$2:$5</definedName>
    <definedName name="堡则则村">#REF!</definedName>
    <definedName name="产业扶贫">#REF!</definedName>
    <definedName name="陈家湾">#REF!</definedName>
    <definedName name="成家庄">#REF!</definedName>
    <definedName name="党家寨村">#REF!</definedName>
    <definedName name="高家沟">#REF!</definedName>
    <definedName name="贾家垣">#REF!</definedName>
    <definedName name="教科文卫扶贫">#REF!</definedName>
    <definedName name="金家庄">#REF!</definedName>
    <definedName name="李家湾">#REF!</definedName>
    <definedName name="留誉">#REF!</definedName>
    <definedName name="柳林镇">#REF!</definedName>
    <definedName name="孟门">#REF!</definedName>
    <definedName name="穆村">#REF!</definedName>
    <definedName name="南沟村">#REF!</definedName>
    <definedName name="南寺沟村">#REF!</definedName>
    <definedName name="农村基础实施扶贫">#REF!</definedName>
    <definedName name="农村旅游扶贫">#REF!</definedName>
    <definedName name="撬动社会力量扶贫">#REF!</definedName>
    <definedName name="三交">#REF!</definedName>
    <definedName name="社会保障扶贫">#REF!</definedName>
    <definedName name="生态扶贫">#REF!</definedName>
    <definedName name="石西">#REF!</definedName>
    <definedName name="王家沟">#REF!</definedName>
    <definedName name="乡镇村委">#REF!,#REF!,#REF!,#REF!,#REF!,#REF!,#REF!,#REF!,#REF!,#REF!,#REF!,#REF!,#REF!,#REF!</definedName>
    <definedName name="薛村">#REF!</definedName>
    <definedName name="张家圪台村">#REF!</definedName>
    <definedName name="庄上">#REF!</definedName>
  </definedNames>
  <calcPr calcId="144525"/>
</workbook>
</file>

<file path=xl/sharedStrings.xml><?xml version="1.0" encoding="utf-8"?>
<sst xmlns="http://schemas.openxmlformats.org/spreadsheetml/2006/main" count="690" uniqueCount="260">
  <si>
    <t>附件1</t>
  </si>
  <si>
    <t>柳林县2019年涉农资金整合补充实施方案项目明细表</t>
  </si>
  <si>
    <t>金额单位：元</t>
  </si>
  <si>
    <t>序号</t>
  </si>
  <si>
    <t>项目类别</t>
  </si>
  <si>
    <t>项目名称</t>
  </si>
  <si>
    <t>项目单位</t>
  </si>
  <si>
    <t>项目性质</t>
  </si>
  <si>
    <t>项目所在镇</t>
  </si>
  <si>
    <t>项目所在村委</t>
  </si>
  <si>
    <t>项目具体内容及建设任务</t>
  </si>
  <si>
    <t>计划整合数及资金规模</t>
  </si>
  <si>
    <t>完成整合数</t>
  </si>
  <si>
    <t>筹资方式</t>
  </si>
  <si>
    <t>资金级次</t>
  </si>
  <si>
    <t>补助标准</t>
  </si>
  <si>
    <t>项目监管主管部门</t>
  </si>
  <si>
    <t>责任单位</t>
  </si>
  <si>
    <t>帮扶贫困村个数</t>
  </si>
  <si>
    <t>帮扶贫困人口（人）</t>
  </si>
  <si>
    <t>进度计划</t>
  </si>
  <si>
    <t>绩效目标</t>
  </si>
  <si>
    <t/>
  </si>
  <si>
    <t>应开工时间</t>
  </si>
  <si>
    <t>应完工时间</t>
  </si>
  <si>
    <t>合计</t>
  </si>
  <si>
    <t>农村基础设施扶贫</t>
  </si>
  <si>
    <t>农村饮水安全工程</t>
  </si>
  <si>
    <t>水利局</t>
  </si>
  <si>
    <t>已完工</t>
  </si>
  <si>
    <t>已拨付</t>
  </si>
  <si>
    <t>总投资130万元，实施改建农村饮水安全巩固提升工程7处</t>
  </si>
  <si>
    <t>政府投资</t>
  </si>
  <si>
    <t>市级</t>
  </si>
  <si>
    <t>结合人口数量、基础条件等因素按项目预算补助</t>
  </si>
  <si>
    <t>总投资130万元，实施改建农村饮水安全巩固提升工程7处，解决7个村1500户人的饮水安全问题</t>
  </si>
  <si>
    <t>总投资60万元，实施农村饮水安全工程维修养护项目15个</t>
  </si>
  <si>
    <t>总投资60万元，实施农村饮水安全工程维修养护项目15个，解决15个村2400人饮水安全问题</t>
  </si>
  <si>
    <t>人居环境改善</t>
  </si>
  <si>
    <t>柳林镇</t>
  </si>
  <si>
    <t>杜家垣村</t>
  </si>
  <si>
    <t>实施美丽宜居示范村奖补项目村内饮水、道路、排水设施等</t>
  </si>
  <si>
    <t>住建局</t>
  </si>
  <si>
    <t>金家庄</t>
  </si>
  <si>
    <t>下嵋芝村</t>
  </si>
  <si>
    <t>高家沟</t>
  </si>
  <si>
    <t>贺家坡村</t>
  </si>
  <si>
    <t>贾家垣</t>
  </si>
  <si>
    <t>枣林村</t>
  </si>
  <si>
    <t>社会保障扶贫</t>
  </si>
  <si>
    <t>各类技能培训</t>
  </si>
  <si>
    <t>农业农村局</t>
  </si>
  <si>
    <t>实施专业技能和社会服务培训353人</t>
  </si>
  <si>
    <t>省级</t>
  </si>
  <si>
    <t>结合里程、等级等因素按项目预算补助</t>
  </si>
  <si>
    <t>留誉</t>
  </si>
  <si>
    <t>杨家沟村</t>
  </si>
  <si>
    <t>垣上村修建水源工程、水塔维修、管路工程、提水设备等，该工程已完工并投入使用，解决了本村414村民的人畜饮水安全</t>
  </si>
  <si>
    <t>修建水源工程、水塔维修、管路工程、提水设备等，该工程已完工并投入使用，解决了本村414村民的人畜饮水安全</t>
  </si>
  <si>
    <t>张家圪台村</t>
  </si>
  <si>
    <t>修建水源工程、水塔维修、管路工程、提水设备等，该工程已完工并投入使用，解决了本村449村民的人畜饮水安全</t>
  </si>
  <si>
    <t>高村</t>
  </si>
  <si>
    <t>欣农专业合作社饮水工程修建水源工程、水塔维修、管路工程、提水设备等，该工程已完工并投入使用，解决了本村645村民的人畜饮水安全</t>
  </si>
  <si>
    <t>高家畔修建水源工程、水塔维修、管路工程、提水设备等，该工程已完工并投入使用，解决了本村645村民的人畜饮水安全</t>
  </si>
  <si>
    <t>陈家庄村</t>
  </si>
  <si>
    <t>修建水源工程、水塔维修、管路工程、提水设备等，该工程已完工并投入使用，解决了本村645村民的人畜饮水安全</t>
  </si>
  <si>
    <t>塔村</t>
  </si>
  <si>
    <t>修建水源工程、水塔维修、管路工程、提水设备等，该工程已完工并投入使用，解决了本村948村民的人畜饮水安全</t>
  </si>
  <si>
    <t>水源沟修建水源工程、水塔维修、管路工程、提水设备等，该工程已完工并投入使用，解决了本村449村民的人畜饮水安全</t>
  </si>
  <si>
    <t>曹家圪垛村</t>
  </si>
  <si>
    <t>修建水源工程、水塔维修、管路工程、提水设备等，该工程已完工并投入使用，解决了本村415村民的人畜饮水安全</t>
  </si>
  <si>
    <t>刘家疙瘩村</t>
  </si>
  <si>
    <t>成罗咀修建水源工程、水塔维修、管路工程、提水设备等，该工程已完工并投入使用，解决了本村350村民的人畜饮水安全</t>
  </si>
  <si>
    <t>寨则湾村</t>
  </si>
  <si>
    <t>脱贫攻坚种养合作社修建水源工程、水塔维修、管路工程、提水设备等，该工程已完工并投入使用，解决了本村928村民的人畜饮水安全</t>
  </si>
  <si>
    <t>南阳山村</t>
  </si>
  <si>
    <t>南阳山饮水安全提升工程，解决了本村,875村民的人畜饮水安全</t>
  </si>
  <si>
    <t>道路项目进村路、进户路、田间路及附属畅通工程</t>
  </si>
  <si>
    <t>石西</t>
  </si>
  <si>
    <t>好学村</t>
  </si>
  <si>
    <t>本项目主线长212米、支线长32米，建成后可解决全村1298人，贫困人口776人的出行问题</t>
  </si>
  <si>
    <t>陈家湾</t>
  </si>
  <si>
    <t>强家垣村</t>
  </si>
  <si>
    <t>新建水源井一座，井台一座，新建100立方米蓄水池四座，蓄水池配水房一座</t>
  </si>
  <si>
    <t>双卜咀村</t>
  </si>
  <si>
    <t>新建水源井两座，井台两座，新建100立方米蓄水池四座，蓄水池配水房一座</t>
  </si>
  <si>
    <t>成家庄</t>
  </si>
  <si>
    <t>牛家川村</t>
  </si>
  <si>
    <t>牛家川集中供水位于双洼村春峁顶上，涉及1个贫困村335人28个贫困人口。解决了全村吃水问题</t>
  </si>
  <si>
    <t>郝家庄村</t>
  </si>
  <si>
    <t>郝家庄沟梁饮水安全提升工程，解决了本村915村民的人畜饮水安全</t>
  </si>
  <si>
    <t>郝家庄前山饮水安全提升工程，解决了本村,915村民的人畜饮水安全</t>
  </si>
  <si>
    <t>阴塔村</t>
  </si>
  <si>
    <t>阴塔饮水安全提升工程，解决了本村,670村民的人畜饮水安全</t>
  </si>
  <si>
    <t>薛村</t>
  </si>
  <si>
    <t>大凤山村</t>
  </si>
  <si>
    <t>钢管路1500米，水塔252立方，检查井22个，水窑1个20立方米等其他附属设施，解决了676人的饮水问题，其中贫困户531人</t>
  </si>
  <si>
    <t>斜则村</t>
  </si>
  <si>
    <t>上水管路600米，输水管路3400米，水塔100立方米，检查井12个，蓄水池60立方米等其他附属设施，解决了520人的饮水问题，其中贫困人口416人</t>
  </si>
  <si>
    <t>焉头村</t>
  </si>
  <si>
    <t>任家塔自然村项目正在建设，解决了本村,701村民的人畜饮水安全</t>
  </si>
  <si>
    <t>任家塔钢管路1000米，水塔2个分别400立方，检查井6个，水井2个分别20立方立方米等其他附属设施，解决了855人的饮水问题，其中贫困户701人</t>
  </si>
  <si>
    <t>集中采购泵、管材等材料</t>
  </si>
  <si>
    <t>上庄村</t>
  </si>
  <si>
    <t>总投资75万元，170米深井1口，28平米管理房1个，上水管1300米，下水管4200米，涉及全村1070人（725个贫困户）</t>
  </si>
  <si>
    <t>三交</t>
  </si>
  <si>
    <t>堡则则村</t>
  </si>
  <si>
    <t>维修水源井、修建水源井管理房、提水管道2550米、150立方米蓄水池、输水管道3291米、阀井10座。</t>
  </si>
  <si>
    <t>刘家圪垯村</t>
  </si>
  <si>
    <t>道路建设成罗咀-复兴2.9公里，解决了沿线村庄20户人口以及未来车辆的交通运输。</t>
  </si>
  <si>
    <t>交通局</t>
  </si>
  <si>
    <t>杨家沟-曹家圪垛1.3公里，解决了杨家沟村164户521人，曹家圪垛村212户648人的生命安全作出防护以及出行安全</t>
  </si>
  <si>
    <t>寨子湾村</t>
  </si>
  <si>
    <t>大桥上-寨则湾3.7公里，解决了寨子湾村450户1330人的出行问题</t>
  </si>
  <si>
    <t>产业扶贫</t>
  </si>
  <si>
    <t>光伏扶贫项目</t>
  </si>
  <si>
    <t>扶贫开发公司</t>
  </si>
  <si>
    <t>修建22座村级光伏扶贫站点，共8.125MW，总投资6800万元</t>
  </si>
  <si>
    <t>县级</t>
  </si>
  <si>
    <t>能源局</t>
  </si>
  <si>
    <t>修建22座村级光伏扶贫站点，共8.125MW，总投资6800万元，</t>
  </si>
  <si>
    <t>附件2</t>
  </si>
  <si>
    <t>柳林县2019年统筹整合涉农资金补充
实施方案部门汇总</t>
  </si>
  <si>
    <t>项  目</t>
  </si>
  <si>
    <t>金  额</t>
  </si>
  <si>
    <t>项目个数</t>
  </si>
  <si>
    <t>涉及贫困人口数</t>
  </si>
  <si>
    <t>一、部门</t>
  </si>
  <si>
    <t>扶贫办</t>
  </si>
  <si>
    <t>二、乡镇</t>
  </si>
  <si>
    <t>李家湾</t>
  </si>
  <si>
    <t>穆村</t>
  </si>
  <si>
    <t>庄上镇</t>
  </si>
  <si>
    <t>王家沟</t>
  </si>
  <si>
    <t>孟门镇</t>
  </si>
  <si>
    <t>附件3</t>
  </si>
  <si>
    <t>柳林县2019年统筹整合涉农资金补充
实施方案类别汇总</t>
  </si>
  <si>
    <t>项目大类</t>
  </si>
  <si>
    <t>小类</t>
  </si>
  <si>
    <t>金额</t>
  </si>
  <si>
    <t>一、农村基础设施扶贫</t>
  </si>
  <si>
    <t>造地打坝</t>
  </si>
  <si>
    <t>旅游基础条件改善</t>
  </si>
  <si>
    <t>二、生态扶贫</t>
  </si>
  <si>
    <t>村庄绿化</t>
  </si>
  <si>
    <t>道路绿化</t>
  </si>
  <si>
    <t>三、产业扶贫</t>
  </si>
  <si>
    <t>养殖补助</t>
  </si>
  <si>
    <t>扶持农村小型加工业</t>
  </si>
  <si>
    <t>集贸市场建设</t>
  </si>
  <si>
    <t>四、教科文卫扶贫</t>
  </si>
  <si>
    <t>中、高职业受教育救助</t>
  </si>
  <si>
    <t>贫困大学生补助</t>
  </si>
  <si>
    <t>五、社会保障扶贫</t>
  </si>
  <si>
    <t>六、撬动社会力量扶贫</t>
  </si>
  <si>
    <t>扶贫贷款贴息</t>
  </si>
  <si>
    <t>金融贷款风险金注入</t>
  </si>
  <si>
    <t>附件4</t>
  </si>
  <si>
    <t>柳林县2019年统筹整合涉农资金来源表</t>
  </si>
  <si>
    <t>单位：元</t>
  </si>
  <si>
    <t>项     目</t>
  </si>
  <si>
    <t>整合文件内容</t>
  </si>
  <si>
    <t>部门</t>
  </si>
  <si>
    <t>财政专项扶贫资金</t>
  </si>
  <si>
    <t>其他涉农整合资金</t>
  </si>
  <si>
    <t>一、省级专项转移支付资金</t>
  </si>
  <si>
    <t xml:space="preserve">      晋财农【2018年】164号</t>
  </si>
  <si>
    <t>关于提前下达2019年财政专项扶贫资金预算指标</t>
  </si>
  <si>
    <t xml:space="preserve">      晋财农【2018年】165-3号</t>
  </si>
  <si>
    <t>关于提前下达2019年省级林业改革发展专项资金预算指标</t>
  </si>
  <si>
    <t>林业局</t>
  </si>
  <si>
    <t xml:space="preserve">      晋财农【2018年】165-5号</t>
  </si>
  <si>
    <t xml:space="preserve">      晋财农【2018年】167-1号</t>
  </si>
  <si>
    <t>关于提前下达2019年第一批农机化产业发展项目（培训）</t>
  </si>
  <si>
    <t>农机中心</t>
  </si>
  <si>
    <t xml:space="preserve">      晋财农【2018年】167-2号</t>
  </si>
  <si>
    <t>关于提前下达2019年第一批农机化产业发展项目（农机深松）</t>
  </si>
  <si>
    <t xml:space="preserve">      晋财农【2018年】167-3号</t>
  </si>
  <si>
    <t>关于提前下达2019年第一批农机化产业发展项目（社会化服务）</t>
  </si>
  <si>
    <t xml:space="preserve">      吕财建【2018年】279号</t>
  </si>
  <si>
    <t>关于提前下达2019年省级以工代赈资金预算指标</t>
  </si>
  <si>
    <t>发改局</t>
  </si>
  <si>
    <t xml:space="preserve">      晋财农【2019年】10号</t>
  </si>
  <si>
    <t>关于下达2019年省级林业改革发展资金</t>
  </si>
  <si>
    <t xml:space="preserve">      吕财农【2019年】11号</t>
  </si>
  <si>
    <t>关于下达2019年第一批水利发展资金（专项转移支付类）</t>
  </si>
  <si>
    <t xml:space="preserve">      晋财综【2018年】15号</t>
  </si>
  <si>
    <t>山西省财政厅关于提前下达2019年村级公益事业资金</t>
  </si>
  <si>
    <t>财政局</t>
  </si>
  <si>
    <t xml:space="preserve">      吕财农【2018年】40号</t>
  </si>
  <si>
    <t>关于下达2018年水利发展资金（转移支付类）预算指标</t>
  </si>
  <si>
    <t xml:space="preserve">      晋财农【2019年】34号</t>
  </si>
  <si>
    <t>关于下达2019年省级第二批村级公益事业建设一事一议财政奖补和美丽乡村建设资金</t>
  </si>
  <si>
    <t xml:space="preserve">      晋财教【2018年】378号</t>
  </si>
  <si>
    <t>关于下达2019年城乡义务教育省级补助资金农村校舍维修</t>
  </si>
  <si>
    <t>教科局</t>
  </si>
  <si>
    <t xml:space="preserve">      晋财农【2019年】48号</t>
  </si>
  <si>
    <t>关于下达2019年第二批财政专项扶贫资金预算指标</t>
  </si>
  <si>
    <t xml:space="preserve">      晋财农【2018年】187-1号</t>
  </si>
  <si>
    <t>关于提前下达2019年第一批省级水利发展资金（乡镇水管站能力建设）</t>
  </si>
  <si>
    <t xml:space="preserve">      晋财农【2018年】187-2号</t>
  </si>
  <si>
    <t>关于提前下达2019年第一批省级水利发展资金（水土保持生态建设补助）</t>
  </si>
  <si>
    <t xml:space="preserve">      晋财农【2019年】21号</t>
  </si>
  <si>
    <t>关于下达2019年第二批省级水利发展资金（农村饮水工程维修养护）</t>
  </si>
  <si>
    <t xml:space="preserve">      晋财建【2019年】14-2号</t>
  </si>
  <si>
    <t>2019年交通建设项目资金支出预算第二批</t>
  </si>
  <si>
    <t xml:space="preserve">      晋财建【2019年】27-2号</t>
  </si>
  <si>
    <t>2019年交通建设项目资金第三批支出预算</t>
  </si>
  <si>
    <t xml:space="preserve">      晋财建【2019年】44-2号</t>
  </si>
  <si>
    <t>2019年交通建设项目资金第五批支出预算</t>
  </si>
  <si>
    <t xml:space="preserve">      晋财建【2019年】44-3号</t>
  </si>
  <si>
    <t xml:space="preserve">      吕财建【2019年】4号</t>
  </si>
  <si>
    <t>提前下达2019年交通建设项目资金第一批支出预算</t>
  </si>
  <si>
    <t xml:space="preserve">      晋财农【2019年】80号</t>
  </si>
  <si>
    <t>关于下达2019年农田水利建设省级配套资金</t>
  </si>
  <si>
    <t xml:space="preserve">      吕财建【2018年】164号</t>
  </si>
  <si>
    <t>关于下达2018年高标准农田建设省级资金预算的通知</t>
  </si>
  <si>
    <t>自然资源局</t>
  </si>
  <si>
    <t xml:space="preserve">      晋财农【2019年】30-3号</t>
  </si>
  <si>
    <t>关于下达2019年省级第一批农业生产发展资金动物防疫补助经费</t>
  </si>
  <si>
    <t xml:space="preserve">      晋财农【2019年】30-4号</t>
  </si>
  <si>
    <t xml:space="preserve">      晋财农【2019年】85号</t>
  </si>
  <si>
    <t>关于下达2019年第三批省级农业生产发展资金（美丽宜居示范村奖补）</t>
  </si>
  <si>
    <t>二、市级专项转移支付</t>
  </si>
  <si>
    <t xml:space="preserve">      吕财农【2018年】65-1号</t>
  </si>
  <si>
    <t>关于下达农业切块水利专项资金（农村饮水安全工程维修补助）</t>
  </si>
  <si>
    <t xml:space="preserve">      吕财农【2019】66号</t>
  </si>
  <si>
    <t>关于下达农业产业化发展资金（水利专项）</t>
  </si>
  <si>
    <t xml:space="preserve">      吕财建【2019】44号</t>
  </si>
  <si>
    <t>关于下达美丽宜居示范村奖补资金的通知</t>
  </si>
  <si>
    <t xml:space="preserve">      吕财农【2019年】86号</t>
  </si>
  <si>
    <t>关于下达高标准农田建设市级配套资金补助的通知</t>
  </si>
  <si>
    <t xml:space="preserve">      吕财农【2018年】65-2号</t>
  </si>
  <si>
    <t>关于下达市级水利农业产业切块（水利）专项资金（柳林泉保护）</t>
  </si>
  <si>
    <t xml:space="preserve">      吕财农【2017年】136号</t>
  </si>
  <si>
    <t>关于下达专项经费预算指标（经济林提提质增效技术培训）</t>
  </si>
  <si>
    <t xml:space="preserve">      吕财农【2017年】161号</t>
  </si>
  <si>
    <t>关于下达特色农业产业扶贫项目资金</t>
  </si>
  <si>
    <t xml:space="preserve">      吕财农【2019年】25号</t>
  </si>
  <si>
    <t>关于下达2019年帮扶专项资金</t>
  </si>
  <si>
    <t xml:space="preserve">      吕财农【2018年】106号</t>
  </si>
  <si>
    <t>关于下达2019年脱贫攻坚转移支付资金的通知</t>
  </si>
  <si>
    <t xml:space="preserve">      吕财农【2019年】43号</t>
  </si>
  <si>
    <t>2019年农业产业化项目资金</t>
  </si>
  <si>
    <t>三、县级配套扶贫整合资金</t>
  </si>
  <si>
    <t xml:space="preserve">      柳财预【2019年】48-1号</t>
  </si>
  <si>
    <t>年初预算扶贫整合切块县级资金</t>
  </si>
  <si>
    <t xml:space="preserve">      柳财预【2019年】48-2号</t>
  </si>
  <si>
    <t>年初预算扶贫整合切块资金</t>
  </si>
  <si>
    <t>四、其他资金</t>
  </si>
  <si>
    <t xml:space="preserve">      柳财预【2019年】3号</t>
  </si>
  <si>
    <t>2018年农村饮水安全工程</t>
  </si>
  <si>
    <t xml:space="preserve">      柳财预【2019年】53号</t>
  </si>
  <si>
    <t>关于下达专项经费指标的通知</t>
  </si>
  <si>
    <t xml:space="preserve">      柳财外金【2017年】6号</t>
  </si>
  <si>
    <t>关于收回亚行贷款柳林县农业综合开发项目结余配套资金</t>
  </si>
  <si>
    <t>项目办</t>
  </si>
  <si>
    <t>附件5</t>
  </si>
  <si>
    <t>柳林县2019年统筹整合涉农资金补充实施方案资金来源表</t>
  </si>
  <si>
    <t>三、其他资金</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</si>
</sst>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0_);[Red]\(0\)"/>
    <numFmt numFmtId="179" formatCode="0.00_);[Red]\(0.00\)"/>
    <numFmt numFmtId="180" formatCode="yyyy/m/d;@"/>
  </numFmts>
  <fonts count="36">
    <font>
      <sz val="11"/>
      <color theme="1"/>
      <name val="宋体"/>
      <charset val="134"/>
      <scheme val="minor"/>
    </font>
    <font>
      <sz val="16"/>
      <color theme="1"/>
      <name val="黑体"/>
      <charset val="134"/>
    </font>
    <font>
      <sz val="22"/>
      <color theme="1"/>
      <name val="方正小标宋简体"/>
      <charset val="134"/>
    </font>
    <font>
      <sz val="10"/>
      <color theme="1"/>
      <name val="仿宋"/>
      <charset val="134"/>
    </font>
    <font>
      <sz val="10"/>
      <color theme="1"/>
      <name val="黑体"/>
      <charset val="134"/>
    </font>
    <font>
      <sz val="10"/>
      <name val="仿宋"/>
      <charset val="134"/>
    </font>
    <font>
      <sz val="13"/>
      <color theme="1"/>
      <name val="仿宋_GB2312"/>
      <charset val="134"/>
    </font>
    <font>
      <sz val="12"/>
      <color theme="1"/>
      <name val="黑体"/>
      <charset val="134"/>
    </font>
    <font>
      <sz val="12"/>
      <color theme="1"/>
      <name val="仿宋"/>
      <charset val="134"/>
    </font>
    <font>
      <sz val="12"/>
      <name val="仿宋"/>
      <charset val="134"/>
    </font>
    <font>
      <sz val="13"/>
      <color theme="1"/>
      <name val="仿宋"/>
      <charset val="134"/>
    </font>
    <font>
      <sz val="12"/>
      <color theme="1"/>
      <name val="仿宋_GB2312"/>
      <charset val="134"/>
    </font>
    <font>
      <b/>
      <sz val="20"/>
      <color theme="1"/>
      <name val="宋体"/>
      <charset val="134"/>
      <scheme val="minor"/>
    </font>
    <font>
      <b/>
      <sz val="9"/>
      <color theme="1"/>
      <name val="宋体"/>
      <charset val="134"/>
      <scheme val="minor"/>
    </font>
    <font>
      <sz val="9"/>
      <color theme="1"/>
      <name val="宋体"/>
      <charset val="134"/>
      <scheme val="minor"/>
    </font>
    <font>
      <sz val="10"/>
      <color theme="1"/>
      <name val="宋体"/>
      <charset val="134"/>
      <scheme val="minor"/>
    </font>
    <font>
      <sz val="8"/>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theme="0"/>
        <bgColor theme="8" tint="0.79998168889431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17" fillId="4" borderId="0" applyNumberFormat="0" applyBorder="0" applyAlignment="0" applyProtection="0">
      <alignment vertical="center"/>
    </xf>
    <xf numFmtId="0" fontId="18"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6" borderId="0" applyNumberFormat="0" applyBorder="0" applyAlignment="0" applyProtection="0">
      <alignment vertical="center"/>
    </xf>
    <xf numFmtId="0" fontId="19" fillId="7" borderId="0" applyNumberFormat="0" applyBorder="0" applyAlignment="0" applyProtection="0">
      <alignment vertical="center"/>
    </xf>
    <xf numFmtId="43" fontId="0" fillId="0" borderId="0" applyFont="0" applyFill="0" applyBorder="0" applyAlignment="0" applyProtection="0">
      <alignment vertical="center"/>
    </xf>
    <xf numFmtId="0" fontId="20" fillId="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0" borderId="0"/>
    <xf numFmtId="0" fontId="0" fillId="9" borderId="7" applyNumberFormat="0" applyFont="0" applyAlignment="0" applyProtection="0">
      <alignment vertical="center"/>
    </xf>
    <xf numFmtId="0" fontId="20" fillId="10"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0" borderId="8" applyNumberFormat="0" applyFill="0" applyAlignment="0" applyProtection="0">
      <alignment vertical="center"/>
    </xf>
    <xf numFmtId="0" fontId="20" fillId="11" borderId="0" applyNumberFormat="0" applyBorder="0" applyAlignment="0" applyProtection="0">
      <alignment vertical="center"/>
    </xf>
    <xf numFmtId="0" fontId="23" fillId="0" borderId="9" applyNumberFormat="0" applyFill="0" applyAlignment="0" applyProtection="0">
      <alignment vertical="center"/>
    </xf>
    <xf numFmtId="0" fontId="20" fillId="12" borderId="0" applyNumberFormat="0" applyBorder="0" applyAlignment="0" applyProtection="0">
      <alignment vertical="center"/>
    </xf>
    <xf numFmtId="0" fontId="29" fillId="13" borderId="10" applyNumberFormat="0" applyAlignment="0" applyProtection="0">
      <alignment vertical="center"/>
    </xf>
    <xf numFmtId="0" fontId="30" fillId="13" borderId="6" applyNumberFormat="0" applyAlignment="0" applyProtection="0">
      <alignment vertical="center"/>
    </xf>
    <xf numFmtId="0" fontId="31" fillId="14" borderId="11" applyNumberFormat="0" applyAlignment="0" applyProtection="0">
      <alignment vertical="center"/>
    </xf>
    <xf numFmtId="0" fontId="17" fillId="15" borderId="0" applyNumberFormat="0" applyBorder="0" applyAlignment="0" applyProtection="0">
      <alignment vertical="center"/>
    </xf>
    <xf numFmtId="0" fontId="20" fillId="16" borderId="0" applyNumberFormat="0" applyBorder="0" applyAlignment="0" applyProtection="0">
      <alignment vertical="center"/>
    </xf>
    <xf numFmtId="0" fontId="32" fillId="0" borderId="12" applyNumberFormat="0" applyFill="0" applyAlignment="0" applyProtection="0">
      <alignment vertical="center"/>
    </xf>
    <xf numFmtId="0" fontId="33" fillId="0" borderId="13" applyNumberFormat="0" applyFill="0" applyAlignment="0" applyProtection="0">
      <alignment vertical="center"/>
    </xf>
    <xf numFmtId="0" fontId="34" fillId="17" borderId="0" applyNumberFormat="0" applyBorder="0" applyAlignment="0" applyProtection="0">
      <alignment vertical="center"/>
    </xf>
    <xf numFmtId="0" fontId="35" fillId="18" borderId="0" applyNumberFormat="0" applyBorder="0" applyAlignment="0" applyProtection="0">
      <alignment vertical="center"/>
    </xf>
    <xf numFmtId="0" fontId="17" fillId="19" borderId="0" applyNumberFormat="0" applyBorder="0" applyAlignment="0" applyProtection="0">
      <alignment vertical="center"/>
    </xf>
    <xf numFmtId="0" fontId="20"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17" fillId="30"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17" fillId="33" borderId="0" applyNumberFormat="0" applyBorder="0" applyAlignment="0" applyProtection="0">
      <alignment vertical="center"/>
    </xf>
    <xf numFmtId="0" fontId="20" fillId="34" borderId="0" applyNumberFormat="0" applyBorder="0" applyAlignment="0" applyProtection="0">
      <alignment vertical="center"/>
    </xf>
    <xf numFmtId="0" fontId="0" fillId="0" borderId="0"/>
    <xf numFmtId="0" fontId="0" fillId="0" borderId="0"/>
    <xf numFmtId="0" fontId="0" fillId="0" borderId="0"/>
    <xf numFmtId="0" fontId="0" fillId="0" borderId="0"/>
  </cellStyleXfs>
  <cellXfs count="98">
    <xf numFmtId="0" fontId="0" fillId="0" borderId="0" xfId="0"/>
    <xf numFmtId="0" fontId="0" fillId="2" borderId="0" xfId="0" applyFill="1"/>
    <xf numFmtId="0" fontId="0" fillId="0" borderId="0" xfId="0" applyAlignment="1">
      <alignment horizontal="center" vertical="center"/>
    </xf>
    <xf numFmtId="0" fontId="1" fillId="2" borderId="0" xfId="0" applyFont="1" applyFill="1"/>
    <xf numFmtId="0" fontId="2" fillId="0" borderId="0" xfId="0" applyFont="1" applyAlignment="1">
      <alignment horizontal="center" vertical="center"/>
    </xf>
    <xf numFmtId="0" fontId="3" fillId="0" borderId="0" xfId="0" applyFont="1" applyAlignment="1">
      <alignment horizontal="right" vertical="center"/>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shrinkToFi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NumberFormat="1" applyFont="1" applyFill="1" applyBorder="1" applyAlignment="1" applyProtection="1">
      <alignment horizontal="center" vertical="center" wrapText="1"/>
      <protection locked="0"/>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2" borderId="1" xfId="0" applyNumberFormat="1" applyFont="1" applyFill="1" applyBorder="1" applyAlignment="1" applyProtection="1">
      <alignment horizontal="left" vertical="center" wrapText="1"/>
      <protection hidden="1"/>
    </xf>
    <xf numFmtId="0" fontId="3" fillId="2" borderId="1" xfId="0" applyFont="1" applyFill="1" applyBorder="1" applyAlignment="1" applyProtection="1">
      <alignment horizontal="left" vertical="center" wrapText="1" shrinkToFit="1"/>
      <protection locked="0" hidden="1"/>
    </xf>
    <xf numFmtId="178" fontId="5" fillId="0" borderId="1" xfId="0" applyNumberFormat="1" applyFont="1" applyFill="1" applyBorder="1" applyAlignment="1" applyProtection="1">
      <alignment horizontal="center" vertical="center" wrapText="1"/>
      <protection locked="0"/>
    </xf>
    <xf numFmtId="178" fontId="5" fillId="0" borderId="1" xfId="0" applyNumberFormat="1" applyFont="1" applyFill="1" applyBorder="1" applyAlignment="1" applyProtection="1">
      <alignment horizontal="left" vertical="center" wrapText="1"/>
      <protection locked="0"/>
    </xf>
    <xf numFmtId="176" fontId="3" fillId="0" borderId="1" xfId="0" applyNumberFormat="1" applyFont="1" applyBorder="1" applyAlignment="1">
      <alignment horizontal="center" vertical="center" wrapText="1"/>
    </xf>
    <xf numFmtId="178" fontId="5" fillId="0" borderId="1" xfId="0" applyNumberFormat="1" applyFont="1" applyFill="1" applyBorder="1" applyAlignment="1" applyProtection="1">
      <alignment horizontal="left" vertical="center" wrapText="1" shrinkToFit="1"/>
      <protection locked="0"/>
    </xf>
    <xf numFmtId="49" fontId="3" fillId="2" borderId="1" xfId="0" applyNumberFormat="1" applyFont="1" applyFill="1" applyBorder="1" applyAlignment="1" applyProtection="1">
      <alignment horizontal="left" vertical="center" wrapText="1" shrinkToFit="1"/>
      <protection locked="0"/>
    </xf>
    <xf numFmtId="0" fontId="3" fillId="0" borderId="1" xfId="0" applyFont="1" applyBorder="1" applyAlignment="1">
      <alignment horizontal="left" vertical="center" wrapText="1" shrinkToFit="1"/>
    </xf>
    <xf numFmtId="178" fontId="3" fillId="0" borderId="1" xfId="0" applyNumberFormat="1" applyFont="1" applyBorder="1" applyAlignment="1">
      <alignment horizontal="center" vertical="center" wrapText="1"/>
    </xf>
    <xf numFmtId="0" fontId="0" fillId="0" borderId="0" xfId="0" applyFont="1"/>
    <xf numFmtId="0" fontId="1" fillId="2" borderId="0" xfId="0" applyFont="1" applyFill="1" applyAlignment="1">
      <alignment horizontal="left" vertical="center"/>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0" fontId="3" fillId="2" borderId="1" xfId="0" applyFont="1" applyFill="1" applyBorder="1" applyAlignment="1">
      <alignment vertical="center"/>
    </xf>
    <xf numFmtId="0" fontId="3" fillId="0" borderId="1" xfId="0" applyFont="1" applyBorder="1" applyAlignment="1">
      <alignment vertical="center"/>
    </xf>
    <xf numFmtId="178" fontId="5" fillId="0" borderId="1" xfId="0" applyNumberFormat="1"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left" vertical="center" wrapText="1" shrinkToFit="1"/>
      <protection locked="0"/>
    </xf>
    <xf numFmtId="178" fontId="5" fillId="0" borderId="1" xfId="0" applyNumberFormat="1" applyFont="1" applyFill="1" applyBorder="1" applyAlignment="1" applyProtection="1">
      <alignment horizontal="left" vertical="center"/>
      <protection locked="0"/>
    </xf>
    <xf numFmtId="0" fontId="3" fillId="0" borderId="1" xfId="0" applyNumberFormat="1" applyFont="1" applyBorder="1" applyAlignment="1" applyProtection="1">
      <alignment horizontal="left" vertical="center" wrapText="1" shrinkToFit="1"/>
      <protection locked="0"/>
    </xf>
    <xf numFmtId="178" fontId="5" fillId="2" borderId="1" xfId="0" applyNumberFormat="1" applyFont="1" applyFill="1" applyBorder="1" applyAlignment="1" applyProtection="1">
      <alignment horizontal="left" vertical="center" wrapText="1" shrinkToFit="1"/>
      <protection locked="0"/>
    </xf>
    <xf numFmtId="178" fontId="3" fillId="0" borderId="1" xfId="0" applyNumberFormat="1" applyFont="1" applyBorder="1" applyAlignment="1">
      <alignment horizontal="center" vertical="center"/>
    </xf>
    <xf numFmtId="0" fontId="3" fillId="2" borderId="1" xfId="0" applyNumberFormat="1" applyFont="1" applyFill="1" applyBorder="1" applyAlignment="1" applyProtection="1">
      <alignment horizontal="left" vertical="center" wrapText="1" shrinkToFit="1"/>
      <protection locked="0"/>
    </xf>
    <xf numFmtId="0" fontId="1" fillId="0" borderId="0" xfId="0" applyFont="1" applyAlignment="1">
      <alignment horizontal="left" vertical="center"/>
    </xf>
    <xf numFmtId="0" fontId="2" fillId="0" borderId="0" xfId="0" applyFont="1" applyAlignment="1">
      <alignment horizontal="center" vertical="justify" wrapText="1"/>
    </xf>
    <xf numFmtId="0" fontId="6" fillId="0" borderId="0" xfId="0" applyFont="1" applyAlignment="1">
      <alignment horizontal="right"/>
    </xf>
    <xf numFmtId="0" fontId="7" fillId="0" borderId="1" xfId="0" applyFont="1" applyBorder="1" applyAlignment="1">
      <alignment horizontal="center" vertical="center"/>
    </xf>
    <xf numFmtId="0" fontId="8" fillId="0" borderId="1" xfId="0" applyFont="1" applyBorder="1" applyAlignment="1">
      <alignment horizontal="center" vertical="center"/>
    </xf>
    <xf numFmtId="179" fontId="8" fillId="0" borderId="1" xfId="0" applyNumberFormat="1" applyFont="1" applyBorder="1" applyAlignment="1">
      <alignment horizontal="center" vertical="center"/>
    </xf>
    <xf numFmtId="0" fontId="8" fillId="0" borderId="1" xfId="0" applyFont="1" applyFill="1" applyBorder="1" applyAlignment="1" applyProtection="1">
      <alignment horizontal="left" vertical="center"/>
      <protection locked="0"/>
    </xf>
    <xf numFmtId="0" fontId="8" fillId="0" borderId="1" xfId="0" applyFont="1" applyBorder="1" applyAlignment="1">
      <alignment horizontal="left" vertical="center"/>
    </xf>
    <xf numFmtId="0" fontId="8" fillId="0" borderId="1" xfId="0" applyFont="1" applyFill="1" applyBorder="1" applyAlignment="1" applyProtection="1">
      <alignment horizontal="left" vertical="center" wrapText="1" shrinkToFit="1"/>
      <protection locked="0"/>
    </xf>
    <xf numFmtId="0" fontId="8" fillId="2" borderId="1" xfId="0" applyFont="1" applyFill="1" applyBorder="1" applyAlignment="1" applyProtection="1">
      <alignment horizontal="left" vertical="center" wrapText="1"/>
      <protection locked="0"/>
    </xf>
    <xf numFmtId="0" fontId="8" fillId="0" borderId="1" xfId="0" applyFont="1" applyBorder="1" applyAlignment="1">
      <alignment horizontal="left" vertical="center" wrapText="1" shrinkToFit="1"/>
    </xf>
    <xf numFmtId="0" fontId="9" fillId="0" borderId="1" xfId="0" applyFont="1" applyFill="1" applyBorder="1" applyAlignment="1" applyProtection="1">
      <alignment horizontal="left" vertical="center"/>
      <protection locked="0"/>
    </xf>
    <xf numFmtId="0" fontId="1" fillId="0" borderId="0" xfId="0" applyFont="1" applyAlignment="1">
      <alignment horizontal="left"/>
    </xf>
    <xf numFmtId="0" fontId="1" fillId="0" borderId="0" xfId="0" applyFont="1"/>
    <xf numFmtId="0" fontId="2" fillId="0" borderId="0" xfId="0" applyFont="1" applyAlignment="1">
      <alignment horizontal="center" wrapText="1"/>
    </xf>
    <xf numFmtId="0" fontId="2" fillId="0" borderId="0" xfId="0" applyFont="1" applyAlignment="1">
      <alignment horizontal="center"/>
    </xf>
    <xf numFmtId="0" fontId="10" fillId="0" borderId="0" xfId="0" applyFont="1" applyAlignment="1">
      <alignment horizontal="right" vertical="center"/>
    </xf>
    <xf numFmtId="0" fontId="7" fillId="0" borderId="1"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176" fontId="11" fillId="0" borderId="1" xfId="0" applyNumberFormat="1" applyFont="1" applyBorder="1" applyAlignment="1" applyProtection="1">
      <alignment horizontal="center" vertical="center"/>
      <protection hidden="1"/>
    </xf>
    <xf numFmtId="0" fontId="11" fillId="0" borderId="1" xfId="0" applyFont="1" applyBorder="1" applyAlignment="1" applyProtection="1">
      <alignment horizontal="center" vertical="center"/>
      <protection hidden="1"/>
    </xf>
    <xf numFmtId="0" fontId="11" fillId="0" borderId="1" xfId="0" applyFont="1" applyBorder="1" applyAlignment="1" applyProtection="1">
      <alignment horizontal="left" vertical="center"/>
      <protection locked="0"/>
    </xf>
    <xf numFmtId="0" fontId="11" fillId="0" borderId="1" xfId="0" applyFont="1" applyBorder="1" applyAlignment="1" applyProtection="1">
      <alignment horizontal="center" vertical="center" wrapText="1" shrinkToFit="1"/>
      <protection locked="0"/>
    </xf>
    <xf numFmtId="0" fontId="0" fillId="2" borderId="0" xfId="0" applyFill="1" applyAlignment="1">
      <alignment horizontal="center" vertical="center"/>
    </xf>
    <xf numFmtId="0" fontId="0" fillId="2" borderId="0" xfId="0" applyFill="1" applyAlignment="1">
      <alignment horizontal="center"/>
    </xf>
    <xf numFmtId="0" fontId="0" fillId="2" borderId="0" xfId="0" applyFill="1" applyAlignment="1">
      <alignment horizontal="center" vertical="center" wrapText="1"/>
    </xf>
    <xf numFmtId="0" fontId="0" fillId="2" borderId="0" xfId="0" applyFont="1" applyFill="1"/>
    <xf numFmtId="0" fontId="1" fillId="2" borderId="0" xfId="0" applyFont="1" applyFill="1" applyAlignment="1">
      <alignment horizontal="left" vertical="top"/>
    </xf>
    <xf numFmtId="0" fontId="12" fillId="2" borderId="0" xfId="0" applyFont="1" applyFill="1" applyAlignment="1">
      <alignment horizontal="center" vertical="center"/>
    </xf>
    <xf numFmtId="0" fontId="12" fillId="2" borderId="0" xfId="0" applyFont="1" applyFill="1" applyAlignment="1">
      <alignment horizontal="center"/>
    </xf>
    <xf numFmtId="0" fontId="13" fillId="2" borderId="2" xfId="0" applyFont="1" applyFill="1" applyBorder="1" applyAlignment="1">
      <alignment horizontal="center" vertical="center" wrapText="1" shrinkToFit="1"/>
    </xf>
    <xf numFmtId="0" fontId="13" fillId="2" borderId="3" xfId="0" applyFont="1" applyFill="1" applyBorder="1" applyAlignment="1">
      <alignment horizontal="center" vertical="center" wrapText="1" shrinkToFit="1"/>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shrinkToFit="1"/>
    </xf>
    <xf numFmtId="0" fontId="14" fillId="2" borderId="1" xfId="0" applyFont="1" applyFill="1" applyBorder="1" applyAlignment="1">
      <alignment horizontal="left" vertical="center" wrapText="1" shrinkToFit="1"/>
    </xf>
    <xf numFmtId="0" fontId="15" fillId="2" borderId="1" xfId="0"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center" wrapText="1"/>
      <protection locked="0"/>
    </xf>
    <xf numFmtId="0" fontId="12" fillId="2" borderId="0" xfId="0" applyFont="1" applyFill="1" applyAlignment="1">
      <alignment horizontal="center" vertical="center" wrapText="1"/>
    </xf>
    <xf numFmtId="177" fontId="14" fillId="2" borderId="1" xfId="0" applyNumberFormat="1" applyFont="1" applyFill="1" applyBorder="1" applyAlignment="1">
      <alignment horizontal="center" vertical="center" wrapText="1" shrinkToFit="1"/>
    </xf>
    <xf numFmtId="176" fontId="14" fillId="2" borderId="1" xfId="0" applyNumberFormat="1" applyFont="1" applyFill="1" applyBorder="1" applyAlignment="1">
      <alignment horizontal="center" vertical="center" wrapText="1" shrinkToFit="1"/>
    </xf>
    <xf numFmtId="176" fontId="14" fillId="2" borderId="1" xfId="0" applyNumberFormat="1" applyFont="1" applyFill="1" applyBorder="1" applyAlignment="1">
      <alignment horizontal="right" vertical="center" wrapText="1" shrinkToFit="1"/>
    </xf>
    <xf numFmtId="0" fontId="16" fillId="2" borderId="1" xfId="0" applyFont="1" applyFill="1" applyBorder="1" applyAlignment="1">
      <alignment horizontal="left" vertical="center" wrapText="1" shrinkToFit="1"/>
    </xf>
    <xf numFmtId="0" fontId="14" fillId="2" borderId="1" xfId="0" applyFont="1" applyFill="1" applyBorder="1" applyAlignment="1">
      <alignment horizontal="center" vertical="center" wrapText="1"/>
    </xf>
    <xf numFmtId="0" fontId="16" fillId="2"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vertical="center" wrapText="1" shrinkToFit="1"/>
      <protection hidden="1"/>
    </xf>
    <xf numFmtId="0" fontId="16" fillId="2" borderId="1" xfId="0" applyFont="1" applyFill="1" applyBorder="1" applyAlignment="1" applyProtection="1">
      <alignment horizontal="left" vertical="center" wrapText="1" shrinkToFit="1"/>
      <protection locked="0"/>
    </xf>
    <xf numFmtId="0" fontId="16" fillId="3" borderId="1" xfId="0" applyFont="1" applyFill="1" applyBorder="1" applyAlignment="1">
      <alignment horizontal="center" vertical="center" wrapText="1"/>
    </xf>
    <xf numFmtId="0" fontId="16" fillId="0" borderId="1" xfId="0" applyFont="1" applyBorder="1" applyAlignment="1" applyProtection="1">
      <alignment horizontal="center" vertical="center" wrapText="1"/>
      <protection hidden="1"/>
    </xf>
    <xf numFmtId="0" fontId="14" fillId="2" borderId="0" xfId="0" applyFont="1" applyFill="1" applyAlignment="1">
      <alignment horizontal="right" vertical="center"/>
    </xf>
    <xf numFmtId="0" fontId="13" fillId="2" borderId="4"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 xfId="0" applyFont="1" applyFill="1" applyBorder="1" applyAlignment="1">
      <alignment horizontal="center" vertical="center" wrapText="1" shrinkToFit="1"/>
    </xf>
    <xf numFmtId="177" fontId="14" fillId="2" borderId="1" xfId="0" applyNumberFormat="1" applyFont="1" applyFill="1" applyBorder="1" applyAlignment="1">
      <alignment horizontal="right" vertical="center" wrapText="1" shrinkToFit="1"/>
    </xf>
    <xf numFmtId="180" fontId="14" fillId="2" borderId="1" xfId="0" applyNumberFormat="1" applyFont="1" applyFill="1" applyBorder="1" applyAlignment="1">
      <alignment horizontal="center" vertical="center" wrapText="1" shrinkToFit="1"/>
    </xf>
    <xf numFmtId="0" fontId="14" fillId="2" borderId="1" xfId="0" applyFont="1" applyFill="1" applyBorder="1"/>
    <xf numFmtId="0" fontId="14" fillId="2" borderId="1" xfId="0" applyFont="1" applyFill="1" applyBorder="1" applyAlignment="1">
      <alignment horizontal="right" vertical="center"/>
    </xf>
    <xf numFmtId="180" fontId="14" fillId="2" borderId="1" xfId="0" applyNumberFormat="1" applyFont="1" applyFill="1" applyBorder="1" applyAlignment="1">
      <alignment horizontal="center" vertical="center"/>
    </xf>
    <xf numFmtId="14" fontId="14" fillId="2" borderId="1" xfId="0" applyNumberFormat="1" applyFont="1" applyFill="1" applyBorder="1" applyAlignment="1">
      <alignment horizontal="center" vertical="center" wrapText="1"/>
    </xf>
    <xf numFmtId="180" fontId="14" fillId="0" borderId="1" xfId="0" applyNumberFormat="1" applyFont="1" applyBorder="1" applyAlignment="1" applyProtection="1">
      <alignment horizontal="center" vertical="center"/>
      <protection hidden="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 5" xfId="53"/>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42"/>
  <sheetViews>
    <sheetView topLeftCell="A22" workbookViewId="0">
      <selection activeCell="T25" sqref="T25"/>
    </sheetView>
  </sheetViews>
  <sheetFormatPr defaultColWidth="9" defaultRowHeight="13.5"/>
  <cols>
    <col min="1" max="1" width="3.75" style="62" customWidth="1"/>
    <col min="2" max="2" width="13" style="1" customWidth="1"/>
    <col min="3" max="3" width="16.75" style="1" customWidth="1"/>
    <col min="4" max="4" width="7" style="63" customWidth="1"/>
    <col min="5" max="6" width="9" style="63" hidden="1" customWidth="1"/>
    <col min="7" max="7" width="6.5" style="63" customWidth="1"/>
    <col min="8" max="8" width="7.5" style="63" customWidth="1"/>
    <col min="9" max="9" width="25.375" style="1" customWidth="1"/>
    <col min="10" max="10" width="10.875" style="63" customWidth="1"/>
    <col min="11" max="11" width="10.375" style="63" customWidth="1"/>
    <col min="12" max="12" width="7.625" style="63" customWidth="1"/>
    <col min="13" max="13" width="8.625" style="63" customWidth="1"/>
    <col min="14" max="14" width="10.5" style="1" customWidth="1"/>
    <col min="15" max="15" width="7.5" style="64" customWidth="1"/>
    <col min="16" max="16" width="7.625" style="64" customWidth="1"/>
    <col min="17" max="17" width="5" style="63" customWidth="1"/>
    <col min="18" max="18" width="5.375" style="1" customWidth="1"/>
    <col min="19" max="19" width="9.125" style="65" customWidth="1"/>
    <col min="20" max="20" width="9.5" style="65" customWidth="1"/>
    <col min="21" max="21" width="35.375" style="1" customWidth="1"/>
    <col min="22" max="16384" width="9" style="1"/>
  </cols>
  <sheetData>
    <row r="1" ht="23" customHeight="1" spans="1:2">
      <c r="A1" s="24" t="s">
        <v>0</v>
      </c>
      <c r="B1" s="66"/>
    </row>
    <row r="2" ht="49.5" customHeight="1" spans="1:21">
      <c r="A2" s="67" t="s">
        <v>1</v>
      </c>
      <c r="B2" s="68"/>
      <c r="C2" s="68"/>
      <c r="D2" s="68"/>
      <c r="E2" s="68"/>
      <c r="F2" s="68"/>
      <c r="G2" s="68"/>
      <c r="H2" s="68"/>
      <c r="I2" s="68"/>
      <c r="J2" s="68"/>
      <c r="K2" s="68"/>
      <c r="L2" s="68"/>
      <c r="M2" s="68"/>
      <c r="N2" s="68"/>
      <c r="O2" s="76"/>
      <c r="P2" s="76"/>
      <c r="Q2" s="68"/>
      <c r="R2" s="68"/>
      <c r="S2" s="68"/>
      <c r="T2" s="68"/>
      <c r="U2" s="68"/>
    </row>
    <row r="3" ht="21.75" customHeight="1" spans="21:21">
      <c r="U3" s="87" t="s">
        <v>2</v>
      </c>
    </row>
    <row r="4" ht="24.75" customHeight="1" spans="1:21">
      <c r="A4" s="69" t="s">
        <v>3</v>
      </c>
      <c r="B4" s="69" t="s">
        <v>4</v>
      </c>
      <c r="C4" s="69" t="s">
        <v>5</v>
      </c>
      <c r="D4" s="69" t="s">
        <v>6</v>
      </c>
      <c r="E4" s="69" t="s">
        <v>7</v>
      </c>
      <c r="F4" s="69"/>
      <c r="G4" s="69" t="s">
        <v>8</v>
      </c>
      <c r="H4" s="69" t="s">
        <v>9</v>
      </c>
      <c r="I4" s="69" t="s">
        <v>10</v>
      </c>
      <c r="J4" s="69" t="s">
        <v>11</v>
      </c>
      <c r="K4" s="69" t="s">
        <v>12</v>
      </c>
      <c r="L4" s="69" t="s">
        <v>13</v>
      </c>
      <c r="M4" s="69" t="s">
        <v>14</v>
      </c>
      <c r="N4" s="69" t="s">
        <v>15</v>
      </c>
      <c r="O4" s="69" t="s">
        <v>16</v>
      </c>
      <c r="P4" s="69" t="s">
        <v>17</v>
      </c>
      <c r="Q4" s="69" t="s">
        <v>18</v>
      </c>
      <c r="R4" s="69" t="s">
        <v>19</v>
      </c>
      <c r="S4" s="88" t="s">
        <v>20</v>
      </c>
      <c r="T4" s="89"/>
      <c r="U4" s="69" t="s">
        <v>21</v>
      </c>
    </row>
    <row r="5" ht="21.75" customHeight="1" spans="1:21">
      <c r="A5" s="70"/>
      <c r="B5" s="70"/>
      <c r="C5" s="70"/>
      <c r="D5" s="70"/>
      <c r="E5" s="70"/>
      <c r="F5" s="70"/>
      <c r="G5" s="70"/>
      <c r="H5" s="70"/>
      <c r="I5" s="70"/>
      <c r="J5" s="70"/>
      <c r="K5" s="70">
        <v>0</v>
      </c>
      <c r="L5" s="70"/>
      <c r="M5" s="70"/>
      <c r="N5" s="70"/>
      <c r="O5" s="70"/>
      <c r="P5" s="70" t="s">
        <v>22</v>
      </c>
      <c r="Q5" s="70"/>
      <c r="R5" s="70"/>
      <c r="S5" s="90" t="s">
        <v>23</v>
      </c>
      <c r="T5" s="90" t="s">
        <v>24</v>
      </c>
      <c r="U5" s="70"/>
    </row>
    <row r="6" ht="37.5" customHeight="1" spans="1:21">
      <c r="A6" s="71"/>
      <c r="B6" s="72" t="s">
        <v>25</v>
      </c>
      <c r="C6" s="72"/>
      <c r="D6" s="72"/>
      <c r="E6" s="72"/>
      <c r="F6" s="72"/>
      <c r="G6" s="72"/>
      <c r="H6" s="72"/>
      <c r="I6" s="72"/>
      <c r="J6" s="77">
        <f>SUM(J7:J42)</f>
        <v>18882100</v>
      </c>
      <c r="K6" s="77">
        <f>SUM(K7:K42)</f>
        <v>18882100</v>
      </c>
      <c r="L6" s="78"/>
      <c r="M6" s="78"/>
      <c r="N6" s="79"/>
      <c r="O6" s="78"/>
      <c r="P6" s="78"/>
      <c r="Q6" s="77">
        <f>SUM(Q7:Q42)</f>
        <v>100</v>
      </c>
      <c r="R6" s="91">
        <f>SUM(R7:R42)</f>
        <v>20983</v>
      </c>
      <c r="S6" s="92"/>
      <c r="T6" s="92"/>
      <c r="U6" s="93"/>
    </row>
    <row r="7" ht="54" customHeight="1" spans="1:21">
      <c r="A7" s="71">
        <v>1</v>
      </c>
      <c r="B7" s="73" t="s">
        <v>26</v>
      </c>
      <c r="C7" s="73" t="s">
        <v>27</v>
      </c>
      <c r="D7" s="72" t="s">
        <v>28</v>
      </c>
      <c r="E7" s="72" t="s">
        <v>29</v>
      </c>
      <c r="F7" s="72" t="s">
        <v>30</v>
      </c>
      <c r="G7" s="72"/>
      <c r="H7" s="72"/>
      <c r="I7" s="80" t="s">
        <v>31</v>
      </c>
      <c r="J7" s="71">
        <v>1300000</v>
      </c>
      <c r="K7" s="71">
        <v>1300000</v>
      </c>
      <c r="L7" s="71" t="s">
        <v>32</v>
      </c>
      <c r="M7" s="71" t="s">
        <v>33</v>
      </c>
      <c r="N7" s="80" t="s">
        <v>34</v>
      </c>
      <c r="O7" s="81" t="s">
        <v>28</v>
      </c>
      <c r="P7" s="81" t="str">
        <f>D7</f>
        <v>水利局</v>
      </c>
      <c r="Q7" s="71">
        <v>7</v>
      </c>
      <c r="R7" s="94">
        <v>1500</v>
      </c>
      <c r="S7" s="95">
        <v>43687</v>
      </c>
      <c r="T7" s="95">
        <v>43784</v>
      </c>
      <c r="U7" s="80" t="s">
        <v>35</v>
      </c>
    </row>
    <row r="8" ht="54" customHeight="1" spans="1:21">
      <c r="A8" s="71">
        <v>2</v>
      </c>
      <c r="B8" s="73" t="s">
        <v>26</v>
      </c>
      <c r="C8" s="73" t="s">
        <v>27</v>
      </c>
      <c r="D8" s="72" t="s">
        <v>28</v>
      </c>
      <c r="E8" s="72" t="s">
        <v>29</v>
      </c>
      <c r="F8" s="72" t="s">
        <v>30</v>
      </c>
      <c r="G8" s="72"/>
      <c r="H8" s="72"/>
      <c r="I8" s="80" t="s">
        <v>36</v>
      </c>
      <c r="J8" s="71">
        <v>600000</v>
      </c>
      <c r="K8" s="71">
        <v>600000</v>
      </c>
      <c r="L8" s="71" t="s">
        <v>32</v>
      </c>
      <c r="M8" s="71" t="s">
        <v>33</v>
      </c>
      <c r="N8" s="80" t="s">
        <v>34</v>
      </c>
      <c r="O8" s="81" t="s">
        <v>28</v>
      </c>
      <c r="P8" s="81" t="str">
        <f t="shared" ref="P8:P14" si="0">D8</f>
        <v>水利局</v>
      </c>
      <c r="Q8" s="71">
        <v>15</v>
      </c>
      <c r="R8" s="94">
        <v>2400</v>
      </c>
      <c r="S8" s="96">
        <v>43687</v>
      </c>
      <c r="T8" s="96">
        <v>43784</v>
      </c>
      <c r="U8" s="80" t="s">
        <v>37</v>
      </c>
    </row>
    <row r="9" ht="54" customHeight="1" spans="1:21">
      <c r="A9" s="71">
        <v>3</v>
      </c>
      <c r="B9" s="73" t="s">
        <v>26</v>
      </c>
      <c r="C9" s="73" t="s">
        <v>38</v>
      </c>
      <c r="D9" s="72" t="s">
        <v>39</v>
      </c>
      <c r="E9" s="72" t="s">
        <v>39</v>
      </c>
      <c r="F9" s="72" t="s">
        <v>39</v>
      </c>
      <c r="G9" s="72" t="s">
        <v>39</v>
      </c>
      <c r="H9" s="72" t="s">
        <v>40</v>
      </c>
      <c r="I9" s="80" t="s">
        <v>41</v>
      </c>
      <c r="J9" s="71">
        <v>500000</v>
      </c>
      <c r="K9" s="71">
        <v>500000</v>
      </c>
      <c r="L9" s="71" t="s">
        <v>32</v>
      </c>
      <c r="M9" s="71" t="s">
        <v>33</v>
      </c>
      <c r="N9" s="80" t="s">
        <v>34</v>
      </c>
      <c r="O9" s="81" t="s">
        <v>42</v>
      </c>
      <c r="P9" s="81" t="str">
        <f t="shared" si="0"/>
        <v>柳林镇</v>
      </c>
      <c r="Q9" s="71">
        <v>1</v>
      </c>
      <c r="R9" s="94">
        <v>17</v>
      </c>
      <c r="S9" s="96">
        <v>43687</v>
      </c>
      <c r="T9" s="96">
        <v>43784</v>
      </c>
      <c r="U9" s="80" t="s">
        <v>41</v>
      </c>
    </row>
    <row r="10" ht="50.25" customHeight="1" spans="1:21">
      <c r="A10" s="71">
        <v>4</v>
      </c>
      <c r="B10" s="73" t="s">
        <v>26</v>
      </c>
      <c r="C10" s="73" t="s">
        <v>38</v>
      </c>
      <c r="D10" s="72" t="s">
        <v>43</v>
      </c>
      <c r="E10" s="72" t="s">
        <v>43</v>
      </c>
      <c r="F10" s="72" t="s">
        <v>43</v>
      </c>
      <c r="G10" s="72" t="s">
        <v>43</v>
      </c>
      <c r="H10" s="72" t="s">
        <v>44</v>
      </c>
      <c r="I10" s="80" t="s">
        <v>41</v>
      </c>
      <c r="J10" s="71">
        <v>500000</v>
      </c>
      <c r="K10" s="71">
        <v>500000</v>
      </c>
      <c r="L10" s="71" t="s">
        <v>32</v>
      </c>
      <c r="M10" s="71" t="s">
        <v>33</v>
      </c>
      <c r="N10" s="80" t="s">
        <v>34</v>
      </c>
      <c r="O10" s="81" t="s">
        <v>42</v>
      </c>
      <c r="P10" s="81" t="str">
        <f t="shared" si="0"/>
        <v>金家庄</v>
      </c>
      <c r="Q10" s="71">
        <v>1</v>
      </c>
      <c r="R10" s="94">
        <v>4</v>
      </c>
      <c r="S10" s="96">
        <v>43687</v>
      </c>
      <c r="T10" s="96">
        <v>43784</v>
      </c>
      <c r="U10" s="80" t="s">
        <v>41</v>
      </c>
    </row>
    <row r="11" ht="51" customHeight="1" spans="1:21">
      <c r="A11" s="71">
        <v>5</v>
      </c>
      <c r="B11" s="73" t="s">
        <v>26</v>
      </c>
      <c r="C11" s="73" t="s">
        <v>38</v>
      </c>
      <c r="D11" s="72" t="s">
        <v>45</v>
      </c>
      <c r="E11" s="72" t="s">
        <v>45</v>
      </c>
      <c r="F11" s="72" t="s">
        <v>45</v>
      </c>
      <c r="G11" s="72" t="s">
        <v>45</v>
      </c>
      <c r="H11" s="72" t="s">
        <v>46</v>
      </c>
      <c r="I11" s="80" t="s">
        <v>41</v>
      </c>
      <c r="J11" s="71">
        <v>500000</v>
      </c>
      <c r="K11" s="71">
        <v>500000</v>
      </c>
      <c r="L11" s="71" t="s">
        <v>32</v>
      </c>
      <c r="M11" s="71" t="s">
        <v>33</v>
      </c>
      <c r="N11" s="80" t="s">
        <v>34</v>
      </c>
      <c r="O11" s="81" t="s">
        <v>42</v>
      </c>
      <c r="P11" s="81" t="str">
        <f t="shared" si="0"/>
        <v>高家沟</v>
      </c>
      <c r="Q11" s="71">
        <v>1</v>
      </c>
      <c r="R11" s="94">
        <v>27</v>
      </c>
      <c r="S11" s="96">
        <v>43687</v>
      </c>
      <c r="T11" s="96">
        <v>43784</v>
      </c>
      <c r="U11" s="80" t="s">
        <v>41</v>
      </c>
    </row>
    <row r="12" ht="48.75" customHeight="1" spans="1:21">
      <c r="A12" s="71">
        <v>6</v>
      </c>
      <c r="B12" s="73" t="s">
        <v>26</v>
      </c>
      <c r="C12" s="73" t="s">
        <v>38</v>
      </c>
      <c r="D12" s="72" t="s">
        <v>47</v>
      </c>
      <c r="E12" s="72" t="s">
        <v>47</v>
      </c>
      <c r="F12" s="72" t="s">
        <v>47</v>
      </c>
      <c r="G12" s="72" t="s">
        <v>47</v>
      </c>
      <c r="H12" s="72" t="s">
        <v>48</v>
      </c>
      <c r="I12" s="80" t="s">
        <v>41</v>
      </c>
      <c r="J12" s="71">
        <v>500000</v>
      </c>
      <c r="K12" s="71">
        <v>500000</v>
      </c>
      <c r="L12" s="71" t="s">
        <v>32</v>
      </c>
      <c r="M12" s="71" t="s">
        <v>33</v>
      </c>
      <c r="N12" s="80" t="s">
        <v>34</v>
      </c>
      <c r="O12" s="81" t="s">
        <v>42</v>
      </c>
      <c r="P12" s="81" t="str">
        <f t="shared" si="0"/>
        <v>贾家垣</v>
      </c>
      <c r="Q12" s="71">
        <v>1</v>
      </c>
      <c r="R12" s="94">
        <v>208</v>
      </c>
      <c r="S12" s="96">
        <v>43687</v>
      </c>
      <c r="T12" s="96">
        <v>43784</v>
      </c>
      <c r="U12" s="80" t="s">
        <v>41</v>
      </c>
    </row>
    <row r="13" ht="45" customHeight="1" spans="1:21">
      <c r="A13" s="71">
        <v>7</v>
      </c>
      <c r="B13" s="73" t="s">
        <v>49</v>
      </c>
      <c r="C13" s="73" t="s">
        <v>50</v>
      </c>
      <c r="D13" s="72" t="s">
        <v>51</v>
      </c>
      <c r="E13" s="72" t="s">
        <v>29</v>
      </c>
      <c r="F13" s="72" t="s">
        <v>30</v>
      </c>
      <c r="G13" s="72"/>
      <c r="H13" s="72"/>
      <c r="I13" s="80" t="s">
        <v>52</v>
      </c>
      <c r="J13" s="71">
        <v>282400</v>
      </c>
      <c r="K13" s="71">
        <v>282400</v>
      </c>
      <c r="L13" s="71" t="s">
        <v>32</v>
      </c>
      <c r="M13" s="71" t="s">
        <v>53</v>
      </c>
      <c r="N13" s="80" t="s">
        <v>54</v>
      </c>
      <c r="O13" s="72" t="s">
        <v>51</v>
      </c>
      <c r="P13" s="81" t="str">
        <f t="shared" si="0"/>
        <v>农业农村局</v>
      </c>
      <c r="Q13" s="71"/>
      <c r="R13" s="94">
        <v>353</v>
      </c>
      <c r="S13" s="95">
        <v>43624</v>
      </c>
      <c r="T13" s="95">
        <v>43830</v>
      </c>
      <c r="U13" s="80" t="s">
        <v>52</v>
      </c>
    </row>
    <row r="14" ht="58.5" customHeight="1" spans="1:21">
      <c r="A14" s="71">
        <v>8</v>
      </c>
      <c r="B14" s="73" t="s">
        <v>26</v>
      </c>
      <c r="C14" s="73" t="s">
        <v>27</v>
      </c>
      <c r="D14" s="72" t="s">
        <v>55</v>
      </c>
      <c r="E14" s="72"/>
      <c r="F14" s="72"/>
      <c r="G14" s="72" t="s">
        <v>55</v>
      </c>
      <c r="H14" s="72" t="s">
        <v>56</v>
      </c>
      <c r="I14" s="80" t="s">
        <v>57</v>
      </c>
      <c r="J14" s="71">
        <v>100000</v>
      </c>
      <c r="K14" s="71">
        <v>100000</v>
      </c>
      <c r="L14" s="71" t="s">
        <v>32</v>
      </c>
      <c r="M14" s="71" t="s">
        <v>53</v>
      </c>
      <c r="N14" s="80" t="s">
        <v>54</v>
      </c>
      <c r="O14" s="81" t="s">
        <v>28</v>
      </c>
      <c r="P14" s="81" t="str">
        <f t="shared" si="0"/>
        <v>留誉</v>
      </c>
      <c r="Q14" s="71">
        <v>1</v>
      </c>
      <c r="R14" s="94">
        <v>414</v>
      </c>
      <c r="S14" s="95">
        <v>43046</v>
      </c>
      <c r="T14" s="95">
        <v>43085</v>
      </c>
      <c r="U14" s="80" t="s">
        <v>58</v>
      </c>
    </row>
    <row r="15" ht="58.5" customHeight="1" spans="1:21">
      <c r="A15" s="71">
        <v>9</v>
      </c>
      <c r="B15" s="73" t="s">
        <v>26</v>
      </c>
      <c r="C15" s="73" t="s">
        <v>27</v>
      </c>
      <c r="D15" s="72" t="s">
        <v>55</v>
      </c>
      <c r="E15" s="72"/>
      <c r="F15" s="72"/>
      <c r="G15" s="72" t="s">
        <v>55</v>
      </c>
      <c r="H15" s="72" t="s">
        <v>59</v>
      </c>
      <c r="I15" s="80" t="s">
        <v>60</v>
      </c>
      <c r="J15" s="71">
        <v>50000</v>
      </c>
      <c r="K15" s="71">
        <v>50000</v>
      </c>
      <c r="L15" s="71" t="s">
        <v>32</v>
      </c>
      <c r="M15" s="71" t="s">
        <v>53</v>
      </c>
      <c r="N15" s="80" t="s">
        <v>54</v>
      </c>
      <c r="O15" s="81" t="s">
        <v>28</v>
      </c>
      <c r="P15" s="81" t="str">
        <f t="shared" ref="P15" si="1">D15</f>
        <v>留誉</v>
      </c>
      <c r="Q15" s="71">
        <v>1</v>
      </c>
      <c r="R15" s="94">
        <v>449</v>
      </c>
      <c r="S15" s="95">
        <v>43016</v>
      </c>
      <c r="T15" s="95">
        <v>43077</v>
      </c>
      <c r="U15" s="80" t="s">
        <v>60</v>
      </c>
    </row>
    <row r="16" ht="58.5" customHeight="1" spans="1:21">
      <c r="A16" s="71">
        <v>10</v>
      </c>
      <c r="B16" s="73" t="s">
        <v>26</v>
      </c>
      <c r="C16" s="73" t="s">
        <v>27</v>
      </c>
      <c r="D16" s="72" t="s">
        <v>55</v>
      </c>
      <c r="E16" s="72"/>
      <c r="F16" s="72"/>
      <c r="G16" s="72" t="s">
        <v>55</v>
      </c>
      <c r="H16" s="72" t="s">
        <v>61</v>
      </c>
      <c r="I16" s="82" t="s">
        <v>62</v>
      </c>
      <c r="J16" s="71">
        <v>50000</v>
      </c>
      <c r="K16" s="71">
        <v>50000</v>
      </c>
      <c r="L16" s="71" t="s">
        <v>32</v>
      </c>
      <c r="M16" s="71" t="s">
        <v>53</v>
      </c>
      <c r="N16" s="80" t="s">
        <v>54</v>
      </c>
      <c r="O16" s="81" t="s">
        <v>28</v>
      </c>
      <c r="P16" s="81" t="str">
        <f t="shared" ref="P16:P17" si="2">D16</f>
        <v>留誉</v>
      </c>
      <c r="Q16" s="71">
        <v>1</v>
      </c>
      <c r="R16" s="94">
        <v>645</v>
      </c>
      <c r="S16" s="95">
        <v>43016</v>
      </c>
      <c r="T16" s="95">
        <v>43077</v>
      </c>
      <c r="U16" s="82" t="s">
        <v>62</v>
      </c>
    </row>
    <row r="17" ht="55" customHeight="1" spans="1:21">
      <c r="A17" s="71">
        <v>11</v>
      </c>
      <c r="B17" s="73" t="s">
        <v>26</v>
      </c>
      <c r="C17" s="73" t="s">
        <v>27</v>
      </c>
      <c r="D17" s="72" t="s">
        <v>55</v>
      </c>
      <c r="E17" s="72"/>
      <c r="F17" s="72"/>
      <c r="G17" s="72" t="s">
        <v>55</v>
      </c>
      <c r="H17" s="72" t="s">
        <v>61</v>
      </c>
      <c r="I17" s="82" t="s">
        <v>63</v>
      </c>
      <c r="J17" s="71">
        <v>50000</v>
      </c>
      <c r="K17" s="71">
        <v>50000</v>
      </c>
      <c r="L17" s="71" t="s">
        <v>32</v>
      </c>
      <c r="M17" s="71" t="s">
        <v>53</v>
      </c>
      <c r="N17" s="80" t="s">
        <v>54</v>
      </c>
      <c r="O17" s="81" t="s">
        <v>28</v>
      </c>
      <c r="P17" s="81" t="str">
        <f t="shared" si="2"/>
        <v>留誉</v>
      </c>
      <c r="Q17" s="71">
        <v>1</v>
      </c>
      <c r="R17" s="94">
        <v>645</v>
      </c>
      <c r="S17" s="95">
        <v>42865</v>
      </c>
      <c r="T17" s="95">
        <v>43049</v>
      </c>
      <c r="U17" s="82" t="s">
        <v>63</v>
      </c>
    </row>
    <row r="18" ht="58.5" customHeight="1" spans="1:21">
      <c r="A18" s="71">
        <v>12</v>
      </c>
      <c r="B18" s="73" t="s">
        <v>26</v>
      </c>
      <c r="C18" s="73" t="s">
        <v>27</v>
      </c>
      <c r="D18" s="72" t="s">
        <v>55</v>
      </c>
      <c r="E18" s="72"/>
      <c r="F18" s="72"/>
      <c r="G18" s="72" t="s">
        <v>55</v>
      </c>
      <c r="H18" s="72" t="s">
        <v>64</v>
      </c>
      <c r="I18" s="80" t="s">
        <v>65</v>
      </c>
      <c r="J18" s="71">
        <v>60000</v>
      </c>
      <c r="K18" s="71">
        <v>60000</v>
      </c>
      <c r="L18" s="71" t="s">
        <v>32</v>
      </c>
      <c r="M18" s="71" t="s">
        <v>53</v>
      </c>
      <c r="N18" s="80" t="s">
        <v>54</v>
      </c>
      <c r="O18" s="81" t="s">
        <v>28</v>
      </c>
      <c r="P18" s="81" t="str">
        <f t="shared" ref="P18" si="3">D18</f>
        <v>留誉</v>
      </c>
      <c r="Q18" s="71">
        <v>1</v>
      </c>
      <c r="R18" s="94">
        <v>5</v>
      </c>
      <c r="S18" s="95">
        <v>43018</v>
      </c>
      <c r="T18" s="95">
        <v>43079</v>
      </c>
      <c r="U18" s="80" t="s">
        <v>65</v>
      </c>
    </row>
    <row r="19" ht="58.5" customHeight="1" spans="1:21">
      <c r="A19" s="71">
        <v>13</v>
      </c>
      <c r="B19" s="73" t="s">
        <v>26</v>
      </c>
      <c r="C19" s="73" t="s">
        <v>27</v>
      </c>
      <c r="D19" s="72" t="s">
        <v>55</v>
      </c>
      <c r="E19" s="72"/>
      <c r="F19" s="72"/>
      <c r="G19" s="72" t="s">
        <v>55</v>
      </c>
      <c r="H19" s="72" t="s">
        <v>66</v>
      </c>
      <c r="I19" s="80" t="s">
        <v>67</v>
      </c>
      <c r="J19" s="71">
        <v>150000</v>
      </c>
      <c r="K19" s="71">
        <v>150000</v>
      </c>
      <c r="L19" s="71" t="s">
        <v>32</v>
      </c>
      <c r="M19" s="71" t="s">
        <v>53</v>
      </c>
      <c r="N19" s="80" t="s">
        <v>54</v>
      </c>
      <c r="O19" s="81" t="s">
        <v>28</v>
      </c>
      <c r="P19" s="81" t="str">
        <f t="shared" ref="P19" si="4">D19</f>
        <v>留誉</v>
      </c>
      <c r="Q19" s="71">
        <v>1</v>
      </c>
      <c r="R19" s="94">
        <v>16</v>
      </c>
      <c r="S19" s="95">
        <v>42926</v>
      </c>
      <c r="T19" s="95">
        <v>43068</v>
      </c>
      <c r="U19" s="80" t="s">
        <v>67</v>
      </c>
    </row>
    <row r="20" ht="58.5" customHeight="1" spans="1:21">
      <c r="A20" s="71">
        <v>14</v>
      </c>
      <c r="B20" s="73" t="s">
        <v>26</v>
      </c>
      <c r="C20" s="73" t="s">
        <v>27</v>
      </c>
      <c r="D20" s="72" t="s">
        <v>55</v>
      </c>
      <c r="E20" s="72"/>
      <c r="F20" s="72"/>
      <c r="G20" s="72" t="s">
        <v>55</v>
      </c>
      <c r="H20" s="72" t="s">
        <v>59</v>
      </c>
      <c r="I20" s="82" t="s">
        <v>68</v>
      </c>
      <c r="J20" s="71">
        <v>70000</v>
      </c>
      <c r="K20" s="71">
        <v>70000</v>
      </c>
      <c r="L20" s="71" t="s">
        <v>32</v>
      </c>
      <c r="M20" s="71" t="s">
        <v>53</v>
      </c>
      <c r="N20" s="80" t="s">
        <v>54</v>
      </c>
      <c r="O20" s="81" t="s">
        <v>28</v>
      </c>
      <c r="P20" s="81" t="str">
        <f t="shared" ref="P20:P26" si="5">D20</f>
        <v>留誉</v>
      </c>
      <c r="Q20" s="71">
        <v>1</v>
      </c>
      <c r="R20" s="94">
        <v>449</v>
      </c>
      <c r="S20" s="95">
        <v>42988</v>
      </c>
      <c r="T20" s="95">
        <v>43049</v>
      </c>
      <c r="U20" s="82" t="s">
        <v>68</v>
      </c>
    </row>
    <row r="21" ht="58.5" customHeight="1" spans="1:21">
      <c r="A21" s="71">
        <v>15</v>
      </c>
      <c r="B21" s="73" t="s">
        <v>26</v>
      </c>
      <c r="C21" s="73" t="s">
        <v>27</v>
      </c>
      <c r="D21" s="72" t="s">
        <v>55</v>
      </c>
      <c r="E21" s="72"/>
      <c r="F21" s="72"/>
      <c r="G21" s="72" t="s">
        <v>55</v>
      </c>
      <c r="H21" s="72" t="s">
        <v>69</v>
      </c>
      <c r="I21" s="82" t="s">
        <v>70</v>
      </c>
      <c r="J21" s="71">
        <v>60000</v>
      </c>
      <c r="K21" s="71">
        <v>60000</v>
      </c>
      <c r="L21" s="71" t="s">
        <v>32</v>
      </c>
      <c r="M21" s="71" t="s">
        <v>53</v>
      </c>
      <c r="N21" s="80" t="s">
        <v>54</v>
      </c>
      <c r="O21" s="81" t="s">
        <v>28</v>
      </c>
      <c r="P21" s="81" t="str">
        <f t="shared" si="5"/>
        <v>留誉</v>
      </c>
      <c r="Q21" s="71">
        <v>1</v>
      </c>
      <c r="R21" s="94">
        <v>415</v>
      </c>
      <c r="S21" s="95">
        <v>43040</v>
      </c>
      <c r="T21" s="95">
        <v>43070</v>
      </c>
      <c r="U21" s="82" t="s">
        <v>70</v>
      </c>
    </row>
    <row r="22" ht="58.5" customHeight="1" spans="1:21">
      <c r="A22" s="71">
        <v>16</v>
      </c>
      <c r="B22" s="73" t="s">
        <v>26</v>
      </c>
      <c r="C22" s="73" t="s">
        <v>27</v>
      </c>
      <c r="D22" s="72" t="s">
        <v>55</v>
      </c>
      <c r="E22" s="72"/>
      <c r="F22" s="72"/>
      <c r="G22" s="72" t="s">
        <v>55</v>
      </c>
      <c r="H22" s="72" t="s">
        <v>71</v>
      </c>
      <c r="I22" s="82" t="s">
        <v>72</v>
      </c>
      <c r="J22" s="71">
        <v>60000</v>
      </c>
      <c r="K22" s="71">
        <v>60000</v>
      </c>
      <c r="L22" s="71" t="s">
        <v>32</v>
      </c>
      <c r="M22" s="71" t="s">
        <v>53</v>
      </c>
      <c r="N22" s="80" t="s">
        <v>54</v>
      </c>
      <c r="O22" s="81" t="s">
        <v>28</v>
      </c>
      <c r="P22" s="81" t="str">
        <f t="shared" si="5"/>
        <v>留誉</v>
      </c>
      <c r="Q22" s="71">
        <v>1</v>
      </c>
      <c r="R22" s="94">
        <v>350</v>
      </c>
      <c r="S22" s="95">
        <v>42988</v>
      </c>
      <c r="T22" s="95">
        <v>43018</v>
      </c>
      <c r="U22" s="82" t="s">
        <v>72</v>
      </c>
    </row>
    <row r="23" ht="58.5" customHeight="1" spans="1:21">
      <c r="A23" s="71">
        <v>17</v>
      </c>
      <c r="B23" s="73" t="s">
        <v>26</v>
      </c>
      <c r="C23" s="73" t="s">
        <v>27</v>
      </c>
      <c r="D23" s="72" t="s">
        <v>55</v>
      </c>
      <c r="E23" s="72"/>
      <c r="F23" s="72"/>
      <c r="G23" s="72" t="s">
        <v>55</v>
      </c>
      <c r="H23" s="72" t="s">
        <v>73</v>
      </c>
      <c r="I23" s="82" t="s">
        <v>74</v>
      </c>
      <c r="J23" s="71">
        <v>80000</v>
      </c>
      <c r="K23" s="71">
        <v>80000</v>
      </c>
      <c r="L23" s="71" t="s">
        <v>32</v>
      </c>
      <c r="M23" s="71" t="s">
        <v>53</v>
      </c>
      <c r="N23" s="80" t="s">
        <v>54</v>
      </c>
      <c r="O23" s="81" t="s">
        <v>28</v>
      </c>
      <c r="P23" s="81" t="str">
        <f t="shared" si="5"/>
        <v>留誉</v>
      </c>
      <c r="Q23" s="71">
        <v>1</v>
      </c>
      <c r="R23" s="94">
        <v>928</v>
      </c>
      <c r="S23" s="95">
        <v>42834</v>
      </c>
      <c r="T23" s="95">
        <v>43078</v>
      </c>
      <c r="U23" s="82" t="s">
        <v>74</v>
      </c>
    </row>
    <row r="24" ht="58.5" customHeight="1" spans="1:21">
      <c r="A24" s="71">
        <v>18</v>
      </c>
      <c r="B24" s="73" t="s">
        <v>26</v>
      </c>
      <c r="C24" s="73" t="s">
        <v>27</v>
      </c>
      <c r="D24" s="72" t="s">
        <v>45</v>
      </c>
      <c r="E24" s="72"/>
      <c r="F24" s="72"/>
      <c r="G24" s="72" t="s">
        <v>45</v>
      </c>
      <c r="H24" s="72" t="s">
        <v>75</v>
      </c>
      <c r="I24" s="80" t="s">
        <v>76</v>
      </c>
      <c r="J24" s="71">
        <v>130000</v>
      </c>
      <c r="K24" s="71">
        <v>130000</v>
      </c>
      <c r="L24" s="71" t="s">
        <v>32</v>
      </c>
      <c r="M24" s="71" t="s">
        <v>53</v>
      </c>
      <c r="N24" s="80" t="s">
        <v>54</v>
      </c>
      <c r="O24" s="81" t="s">
        <v>28</v>
      </c>
      <c r="P24" s="81" t="str">
        <f t="shared" si="5"/>
        <v>高家沟</v>
      </c>
      <c r="Q24" s="71">
        <v>1</v>
      </c>
      <c r="R24" s="94">
        <v>875</v>
      </c>
      <c r="S24" s="95">
        <v>42979</v>
      </c>
      <c r="T24" s="95">
        <v>43070</v>
      </c>
      <c r="U24" s="80" t="s">
        <v>76</v>
      </c>
    </row>
    <row r="25" ht="58.5" customHeight="1" spans="1:21">
      <c r="A25" s="71">
        <v>19</v>
      </c>
      <c r="B25" s="73" t="s">
        <v>26</v>
      </c>
      <c r="C25" s="73" t="s">
        <v>77</v>
      </c>
      <c r="D25" s="72" t="s">
        <v>78</v>
      </c>
      <c r="E25" s="72"/>
      <c r="F25" s="72"/>
      <c r="G25" s="72" t="s">
        <v>78</v>
      </c>
      <c r="H25" s="72" t="s">
        <v>79</v>
      </c>
      <c r="I25" s="80" t="s">
        <v>80</v>
      </c>
      <c r="J25" s="71">
        <v>450000</v>
      </c>
      <c r="K25" s="71">
        <v>450000</v>
      </c>
      <c r="L25" s="71" t="s">
        <v>32</v>
      </c>
      <c r="M25" s="71" t="s">
        <v>53</v>
      </c>
      <c r="N25" s="80" t="s">
        <v>54</v>
      </c>
      <c r="O25" s="81" t="s">
        <v>51</v>
      </c>
      <c r="P25" s="81" t="str">
        <f t="shared" si="5"/>
        <v>石西</v>
      </c>
      <c r="Q25" s="71">
        <v>1</v>
      </c>
      <c r="R25" s="94">
        <v>776</v>
      </c>
      <c r="S25" s="95">
        <v>43791</v>
      </c>
      <c r="T25" s="95">
        <v>43821</v>
      </c>
      <c r="U25" s="80" t="s">
        <v>80</v>
      </c>
    </row>
    <row r="26" ht="58.5" customHeight="1" spans="1:21">
      <c r="A26" s="71">
        <v>20</v>
      </c>
      <c r="B26" s="73" t="s">
        <v>26</v>
      </c>
      <c r="C26" s="73" t="s">
        <v>27</v>
      </c>
      <c r="D26" s="72" t="s">
        <v>81</v>
      </c>
      <c r="E26" s="72" t="s">
        <v>81</v>
      </c>
      <c r="F26" s="72" t="s">
        <v>81</v>
      </c>
      <c r="G26" s="72" t="s">
        <v>81</v>
      </c>
      <c r="H26" s="72" t="s">
        <v>82</v>
      </c>
      <c r="I26" s="80" t="s">
        <v>83</v>
      </c>
      <c r="J26" s="71">
        <v>60000</v>
      </c>
      <c r="K26" s="71">
        <v>60000</v>
      </c>
      <c r="L26" s="71" t="s">
        <v>32</v>
      </c>
      <c r="M26" s="71" t="s">
        <v>53</v>
      </c>
      <c r="N26" s="80" t="s">
        <v>54</v>
      </c>
      <c r="O26" s="81" t="s">
        <v>28</v>
      </c>
      <c r="P26" s="81" t="str">
        <f t="shared" si="5"/>
        <v>陈家湾</v>
      </c>
      <c r="Q26" s="71">
        <v>1</v>
      </c>
      <c r="R26" s="94">
        <v>547</v>
      </c>
      <c r="S26" s="95">
        <v>42993</v>
      </c>
      <c r="T26" s="95">
        <v>43084</v>
      </c>
      <c r="U26" s="80" t="s">
        <v>83</v>
      </c>
    </row>
    <row r="27" ht="58.5" customHeight="1" spans="1:21">
      <c r="A27" s="71">
        <v>21</v>
      </c>
      <c r="B27" s="73" t="s">
        <v>26</v>
      </c>
      <c r="C27" s="73" t="s">
        <v>27</v>
      </c>
      <c r="D27" s="72" t="s">
        <v>81</v>
      </c>
      <c r="E27" s="72" t="s">
        <v>81</v>
      </c>
      <c r="F27" s="72" t="s">
        <v>81</v>
      </c>
      <c r="G27" s="72" t="s">
        <v>81</v>
      </c>
      <c r="H27" s="72" t="s">
        <v>84</v>
      </c>
      <c r="I27" s="80" t="s">
        <v>85</v>
      </c>
      <c r="J27" s="71">
        <v>120000</v>
      </c>
      <c r="K27" s="71">
        <v>120000</v>
      </c>
      <c r="L27" s="71" t="s">
        <v>32</v>
      </c>
      <c r="M27" s="71" t="s">
        <v>53</v>
      </c>
      <c r="N27" s="80" t="s">
        <v>54</v>
      </c>
      <c r="O27" s="81" t="s">
        <v>28</v>
      </c>
      <c r="P27" s="81" t="str">
        <f t="shared" ref="P27:P36" si="6">D27</f>
        <v>陈家湾</v>
      </c>
      <c r="Q27" s="71">
        <v>1</v>
      </c>
      <c r="R27" s="94">
        <v>755</v>
      </c>
      <c r="S27" s="95">
        <v>42919</v>
      </c>
      <c r="T27" s="95">
        <v>43174</v>
      </c>
      <c r="U27" s="80" t="s">
        <v>85</v>
      </c>
    </row>
    <row r="28" ht="58.5" customHeight="1" spans="1:21">
      <c r="A28" s="71">
        <v>22</v>
      </c>
      <c r="B28" s="73" t="s">
        <v>26</v>
      </c>
      <c r="C28" s="73" t="s">
        <v>27</v>
      </c>
      <c r="D28" s="72" t="s">
        <v>86</v>
      </c>
      <c r="E28" s="72" t="s">
        <v>86</v>
      </c>
      <c r="F28" s="72" t="s">
        <v>86</v>
      </c>
      <c r="G28" s="72" t="s">
        <v>86</v>
      </c>
      <c r="H28" s="74" t="s">
        <v>87</v>
      </c>
      <c r="I28" s="82" t="s">
        <v>88</v>
      </c>
      <c r="J28" s="71">
        <v>65000</v>
      </c>
      <c r="K28" s="71">
        <v>65000</v>
      </c>
      <c r="L28" s="71" t="s">
        <v>32</v>
      </c>
      <c r="M28" s="71" t="s">
        <v>53</v>
      </c>
      <c r="N28" s="80" t="s">
        <v>54</v>
      </c>
      <c r="O28" s="81" t="s">
        <v>28</v>
      </c>
      <c r="P28" s="81" t="str">
        <f t="shared" si="6"/>
        <v>成家庄</v>
      </c>
      <c r="Q28" s="71">
        <v>1</v>
      </c>
      <c r="R28" s="94">
        <v>28</v>
      </c>
      <c r="S28" s="95">
        <v>42953</v>
      </c>
      <c r="T28" s="95">
        <v>43042</v>
      </c>
      <c r="U28" s="82" t="s">
        <v>88</v>
      </c>
    </row>
    <row r="29" ht="58.5" customHeight="1" spans="1:21">
      <c r="A29" s="71">
        <v>23</v>
      </c>
      <c r="B29" s="73" t="s">
        <v>26</v>
      </c>
      <c r="C29" s="73" t="s">
        <v>27</v>
      </c>
      <c r="D29" s="74" t="s">
        <v>45</v>
      </c>
      <c r="E29" s="74" t="s">
        <v>45</v>
      </c>
      <c r="F29" s="74" t="s">
        <v>45</v>
      </c>
      <c r="G29" s="74" t="s">
        <v>45</v>
      </c>
      <c r="H29" s="74" t="s">
        <v>89</v>
      </c>
      <c r="I29" s="82" t="s">
        <v>90</v>
      </c>
      <c r="J29" s="71">
        <v>100000</v>
      </c>
      <c r="K29" s="71">
        <v>100000</v>
      </c>
      <c r="L29" s="71" t="s">
        <v>32</v>
      </c>
      <c r="M29" s="71" t="s">
        <v>53</v>
      </c>
      <c r="N29" s="80" t="s">
        <v>54</v>
      </c>
      <c r="O29" s="81" t="s">
        <v>28</v>
      </c>
      <c r="P29" s="81" t="str">
        <f t="shared" si="6"/>
        <v>高家沟</v>
      </c>
      <c r="Q29" s="71">
        <v>1</v>
      </c>
      <c r="R29" s="94">
        <v>915</v>
      </c>
      <c r="S29" s="95">
        <v>42924</v>
      </c>
      <c r="T29" s="95">
        <v>43070</v>
      </c>
      <c r="U29" s="82" t="s">
        <v>90</v>
      </c>
    </row>
    <row r="30" ht="58.5" customHeight="1" spans="1:21">
      <c r="A30" s="71">
        <v>24</v>
      </c>
      <c r="B30" s="73" t="s">
        <v>26</v>
      </c>
      <c r="C30" s="73" t="s">
        <v>27</v>
      </c>
      <c r="D30" s="74" t="s">
        <v>45</v>
      </c>
      <c r="E30" s="74" t="s">
        <v>45</v>
      </c>
      <c r="F30" s="74" t="s">
        <v>45</v>
      </c>
      <c r="G30" s="74" t="s">
        <v>45</v>
      </c>
      <c r="H30" s="74" t="s">
        <v>89</v>
      </c>
      <c r="I30" s="82" t="s">
        <v>91</v>
      </c>
      <c r="J30" s="71">
        <v>150000</v>
      </c>
      <c r="K30" s="71">
        <v>150000</v>
      </c>
      <c r="L30" s="71" t="s">
        <v>32</v>
      </c>
      <c r="M30" s="71" t="s">
        <v>53</v>
      </c>
      <c r="N30" s="80" t="s">
        <v>54</v>
      </c>
      <c r="O30" s="81" t="s">
        <v>28</v>
      </c>
      <c r="P30" s="81" t="str">
        <f t="shared" si="6"/>
        <v>高家沟</v>
      </c>
      <c r="Q30" s="71">
        <v>1</v>
      </c>
      <c r="R30" s="94">
        <v>915</v>
      </c>
      <c r="S30" s="95">
        <v>42979</v>
      </c>
      <c r="T30" s="95">
        <v>43254</v>
      </c>
      <c r="U30" s="82" t="s">
        <v>91</v>
      </c>
    </row>
    <row r="31" ht="58.5" customHeight="1" spans="1:21">
      <c r="A31" s="71">
        <v>25</v>
      </c>
      <c r="B31" s="73" t="s">
        <v>26</v>
      </c>
      <c r="C31" s="73" t="s">
        <v>27</v>
      </c>
      <c r="D31" s="74" t="s">
        <v>45</v>
      </c>
      <c r="E31" s="74" t="s">
        <v>45</v>
      </c>
      <c r="F31" s="74" t="s">
        <v>45</v>
      </c>
      <c r="G31" s="74" t="s">
        <v>45</v>
      </c>
      <c r="H31" s="74" t="s">
        <v>92</v>
      </c>
      <c r="I31" s="82" t="s">
        <v>93</v>
      </c>
      <c r="J31" s="71">
        <v>114930</v>
      </c>
      <c r="K31" s="71">
        <v>114930</v>
      </c>
      <c r="L31" s="71" t="s">
        <v>32</v>
      </c>
      <c r="M31" s="71" t="s">
        <v>53</v>
      </c>
      <c r="N31" s="80" t="s">
        <v>54</v>
      </c>
      <c r="O31" s="81" t="s">
        <v>28</v>
      </c>
      <c r="P31" s="81" t="str">
        <f t="shared" si="6"/>
        <v>高家沟</v>
      </c>
      <c r="Q31" s="71">
        <v>1</v>
      </c>
      <c r="R31" s="94">
        <v>670</v>
      </c>
      <c r="S31" s="95">
        <v>42979</v>
      </c>
      <c r="T31" s="95">
        <v>43078</v>
      </c>
      <c r="U31" s="82" t="s">
        <v>93</v>
      </c>
    </row>
    <row r="32" ht="58.5" customHeight="1" spans="1:21">
      <c r="A32" s="71">
        <v>26</v>
      </c>
      <c r="B32" s="73" t="s">
        <v>26</v>
      </c>
      <c r="C32" s="73" t="s">
        <v>27</v>
      </c>
      <c r="D32" s="74" t="s">
        <v>94</v>
      </c>
      <c r="E32" s="74" t="s">
        <v>94</v>
      </c>
      <c r="F32" s="74" t="s">
        <v>94</v>
      </c>
      <c r="G32" s="74" t="s">
        <v>94</v>
      </c>
      <c r="H32" s="74" t="s">
        <v>95</v>
      </c>
      <c r="I32" s="82" t="s">
        <v>96</v>
      </c>
      <c r="J32" s="71">
        <v>50000</v>
      </c>
      <c r="K32" s="71">
        <v>50000</v>
      </c>
      <c r="L32" s="71" t="s">
        <v>32</v>
      </c>
      <c r="M32" s="71" t="s">
        <v>53</v>
      </c>
      <c r="N32" s="80" t="s">
        <v>54</v>
      </c>
      <c r="O32" s="81" t="s">
        <v>28</v>
      </c>
      <c r="P32" s="81" t="str">
        <f t="shared" si="6"/>
        <v>薛村</v>
      </c>
      <c r="Q32" s="71">
        <v>1</v>
      </c>
      <c r="R32" s="94">
        <v>531</v>
      </c>
      <c r="S32" s="95">
        <v>42917</v>
      </c>
      <c r="T32" s="95">
        <v>43038</v>
      </c>
      <c r="U32" s="82" t="s">
        <v>96</v>
      </c>
    </row>
    <row r="33" ht="58.5" customHeight="1" spans="1:21">
      <c r="A33" s="71">
        <v>27</v>
      </c>
      <c r="B33" s="73" t="s">
        <v>26</v>
      </c>
      <c r="C33" s="73" t="s">
        <v>27</v>
      </c>
      <c r="D33" s="74" t="s">
        <v>94</v>
      </c>
      <c r="E33" s="74" t="s">
        <v>94</v>
      </c>
      <c r="F33" s="74" t="s">
        <v>94</v>
      </c>
      <c r="G33" s="74" t="s">
        <v>94</v>
      </c>
      <c r="H33" s="74" t="s">
        <v>97</v>
      </c>
      <c r="I33" s="83" t="s">
        <v>98</v>
      </c>
      <c r="J33" s="71">
        <v>60000</v>
      </c>
      <c r="K33" s="71">
        <v>60000</v>
      </c>
      <c r="L33" s="71" t="s">
        <v>32</v>
      </c>
      <c r="M33" s="71" t="s">
        <v>53</v>
      </c>
      <c r="N33" s="80" t="s">
        <v>54</v>
      </c>
      <c r="O33" s="81" t="s">
        <v>28</v>
      </c>
      <c r="P33" s="81" t="str">
        <f t="shared" si="6"/>
        <v>薛村</v>
      </c>
      <c r="Q33" s="71">
        <v>1</v>
      </c>
      <c r="R33" s="94">
        <v>416</v>
      </c>
      <c r="S33" s="95">
        <v>42917</v>
      </c>
      <c r="T33" s="95">
        <v>43038</v>
      </c>
      <c r="U33" s="83" t="s">
        <v>98</v>
      </c>
    </row>
    <row r="34" ht="58.5" customHeight="1" spans="1:21">
      <c r="A34" s="71">
        <v>28</v>
      </c>
      <c r="B34" s="73" t="s">
        <v>26</v>
      </c>
      <c r="C34" s="73" t="s">
        <v>27</v>
      </c>
      <c r="D34" s="74" t="s">
        <v>94</v>
      </c>
      <c r="E34" s="74" t="s">
        <v>94</v>
      </c>
      <c r="F34" s="74" t="s">
        <v>94</v>
      </c>
      <c r="G34" s="74" t="s">
        <v>94</v>
      </c>
      <c r="H34" s="74" t="s">
        <v>99</v>
      </c>
      <c r="I34" s="83" t="s">
        <v>100</v>
      </c>
      <c r="J34" s="71">
        <v>60000</v>
      </c>
      <c r="K34" s="71">
        <v>60000</v>
      </c>
      <c r="L34" s="71" t="s">
        <v>32</v>
      </c>
      <c r="M34" s="71" t="s">
        <v>53</v>
      </c>
      <c r="N34" s="80" t="s">
        <v>54</v>
      </c>
      <c r="O34" s="81" t="s">
        <v>28</v>
      </c>
      <c r="P34" s="81" t="str">
        <f t="shared" si="6"/>
        <v>薛村</v>
      </c>
      <c r="Q34" s="71">
        <v>1</v>
      </c>
      <c r="R34" s="94">
        <v>701</v>
      </c>
      <c r="S34" s="95">
        <v>42917</v>
      </c>
      <c r="T34" s="95">
        <v>43038</v>
      </c>
      <c r="U34" s="83" t="s">
        <v>100</v>
      </c>
    </row>
    <row r="35" ht="58.5" customHeight="1" spans="1:21">
      <c r="A35" s="71">
        <v>29</v>
      </c>
      <c r="B35" s="73" t="s">
        <v>26</v>
      </c>
      <c r="C35" s="73" t="s">
        <v>27</v>
      </c>
      <c r="D35" s="74" t="s">
        <v>94</v>
      </c>
      <c r="E35" s="74" t="s">
        <v>94</v>
      </c>
      <c r="F35" s="74" t="s">
        <v>94</v>
      </c>
      <c r="G35" s="74" t="s">
        <v>94</v>
      </c>
      <c r="H35" s="74" t="s">
        <v>99</v>
      </c>
      <c r="I35" s="83" t="s">
        <v>101</v>
      </c>
      <c r="J35" s="71">
        <v>50000</v>
      </c>
      <c r="K35" s="71">
        <v>50000</v>
      </c>
      <c r="L35" s="71" t="s">
        <v>32</v>
      </c>
      <c r="M35" s="71" t="s">
        <v>53</v>
      </c>
      <c r="N35" s="80" t="s">
        <v>54</v>
      </c>
      <c r="O35" s="81" t="s">
        <v>28</v>
      </c>
      <c r="P35" s="81" t="str">
        <f t="shared" si="6"/>
        <v>薛村</v>
      </c>
      <c r="Q35" s="71">
        <v>1</v>
      </c>
      <c r="R35" s="94">
        <v>701</v>
      </c>
      <c r="S35" s="95">
        <v>42917</v>
      </c>
      <c r="T35" s="95">
        <v>43038</v>
      </c>
      <c r="U35" s="83" t="s">
        <v>101</v>
      </c>
    </row>
    <row r="36" ht="58.5" customHeight="1" spans="1:21">
      <c r="A36" s="71">
        <v>30</v>
      </c>
      <c r="B36" s="73" t="s">
        <v>26</v>
      </c>
      <c r="C36" s="73" t="s">
        <v>27</v>
      </c>
      <c r="D36" s="72" t="s">
        <v>28</v>
      </c>
      <c r="E36" s="72"/>
      <c r="F36" s="72"/>
      <c r="G36" s="72"/>
      <c r="H36" s="72"/>
      <c r="I36" s="80" t="s">
        <v>102</v>
      </c>
      <c r="J36" s="71">
        <v>106000</v>
      </c>
      <c r="K36" s="71">
        <v>106000</v>
      </c>
      <c r="L36" s="71" t="s">
        <v>32</v>
      </c>
      <c r="M36" s="71" t="s">
        <v>53</v>
      </c>
      <c r="N36" s="80" t="s">
        <v>54</v>
      </c>
      <c r="O36" s="81" t="s">
        <v>28</v>
      </c>
      <c r="P36" s="81" t="str">
        <f t="shared" si="6"/>
        <v>水利局</v>
      </c>
      <c r="Q36" s="71">
        <v>1</v>
      </c>
      <c r="R36" s="94"/>
      <c r="S36" s="95">
        <v>43564</v>
      </c>
      <c r="T36" s="95">
        <v>43625</v>
      </c>
      <c r="U36" s="80" t="s">
        <v>102</v>
      </c>
    </row>
    <row r="37" ht="58.5" customHeight="1" spans="1:21">
      <c r="A37" s="71">
        <v>31</v>
      </c>
      <c r="B37" s="73" t="s">
        <v>26</v>
      </c>
      <c r="C37" s="73" t="s">
        <v>27</v>
      </c>
      <c r="D37" s="74" t="s">
        <v>78</v>
      </c>
      <c r="E37" s="74" t="s">
        <v>78</v>
      </c>
      <c r="F37" s="74" t="s">
        <v>78</v>
      </c>
      <c r="G37" s="74" t="s">
        <v>78</v>
      </c>
      <c r="H37" s="74" t="s">
        <v>103</v>
      </c>
      <c r="I37" s="84" t="s">
        <v>104</v>
      </c>
      <c r="J37" s="71">
        <v>349800</v>
      </c>
      <c r="K37" s="71">
        <v>349800</v>
      </c>
      <c r="L37" s="71" t="s">
        <v>32</v>
      </c>
      <c r="M37" s="71" t="s">
        <v>53</v>
      </c>
      <c r="N37" s="80" t="s">
        <v>54</v>
      </c>
      <c r="O37" s="81" t="s">
        <v>28</v>
      </c>
      <c r="P37" s="81" t="str">
        <f t="shared" ref="P37" si="7">D37</f>
        <v>石西</v>
      </c>
      <c r="Q37" s="71">
        <v>1</v>
      </c>
      <c r="R37" s="94">
        <v>725</v>
      </c>
      <c r="S37" s="95">
        <v>42993</v>
      </c>
      <c r="T37" s="95">
        <v>43033</v>
      </c>
      <c r="U37" s="80" t="s">
        <v>104</v>
      </c>
    </row>
    <row r="38" ht="58.5" customHeight="1" spans="1:21">
      <c r="A38" s="71">
        <v>32</v>
      </c>
      <c r="B38" s="73" t="s">
        <v>26</v>
      </c>
      <c r="C38" s="73" t="s">
        <v>27</v>
      </c>
      <c r="D38" s="74" t="s">
        <v>105</v>
      </c>
      <c r="E38" s="74" t="s">
        <v>105</v>
      </c>
      <c r="F38" s="74" t="s">
        <v>105</v>
      </c>
      <c r="G38" s="74" t="s">
        <v>105</v>
      </c>
      <c r="H38" s="74" t="s">
        <v>106</v>
      </c>
      <c r="I38" s="82" t="s">
        <v>107</v>
      </c>
      <c r="J38" s="71">
        <v>56000</v>
      </c>
      <c r="K38" s="71">
        <v>56000</v>
      </c>
      <c r="L38" s="71" t="s">
        <v>32</v>
      </c>
      <c r="M38" s="71" t="s">
        <v>53</v>
      </c>
      <c r="N38" s="80" t="s">
        <v>54</v>
      </c>
      <c r="O38" s="81" t="s">
        <v>28</v>
      </c>
      <c r="P38" s="81" t="str">
        <f t="shared" ref="P38" si="8">D38</f>
        <v>三交</v>
      </c>
      <c r="Q38" s="71">
        <v>1</v>
      </c>
      <c r="R38" s="94">
        <v>672</v>
      </c>
      <c r="S38" s="95">
        <v>42651</v>
      </c>
      <c r="T38" s="95">
        <v>42732</v>
      </c>
      <c r="U38" s="80" t="s">
        <v>107</v>
      </c>
    </row>
    <row r="39" ht="58.5" customHeight="1" spans="1:21">
      <c r="A39" s="71">
        <v>33</v>
      </c>
      <c r="B39" s="73" t="s">
        <v>26</v>
      </c>
      <c r="C39" s="73" t="s">
        <v>77</v>
      </c>
      <c r="D39" s="74" t="s">
        <v>55</v>
      </c>
      <c r="E39" s="74" t="s">
        <v>55</v>
      </c>
      <c r="F39" s="74" t="s">
        <v>55</v>
      </c>
      <c r="G39" s="74" t="s">
        <v>55</v>
      </c>
      <c r="H39" s="75" t="s">
        <v>108</v>
      </c>
      <c r="I39" s="82" t="s">
        <v>109</v>
      </c>
      <c r="J39" s="71">
        <v>147700</v>
      </c>
      <c r="K39" s="71">
        <v>147700</v>
      </c>
      <c r="L39" s="71" t="s">
        <v>32</v>
      </c>
      <c r="M39" s="71" t="s">
        <v>53</v>
      </c>
      <c r="N39" s="80" t="s">
        <v>54</v>
      </c>
      <c r="O39" s="81" t="s">
        <v>110</v>
      </c>
      <c r="P39" s="81" t="str">
        <f t="shared" ref="P39:P42" si="9">D39</f>
        <v>留誉</v>
      </c>
      <c r="Q39" s="71">
        <v>1</v>
      </c>
      <c r="R39" s="94">
        <v>350</v>
      </c>
      <c r="S39" s="97">
        <v>43091</v>
      </c>
      <c r="T39" s="97">
        <v>43153</v>
      </c>
      <c r="U39" s="82" t="s">
        <v>109</v>
      </c>
    </row>
    <row r="40" ht="58.5" customHeight="1" spans="1:21">
      <c r="A40" s="71">
        <v>34</v>
      </c>
      <c r="B40" s="73" t="s">
        <v>26</v>
      </c>
      <c r="C40" s="73" t="s">
        <v>77</v>
      </c>
      <c r="D40" s="74" t="s">
        <v>55</v>
      </c>
      <c r="E40" s="74" t="s">
        <v>55</v>
      </c>
      <c r="F40" s="74" t="s">
        <v>55</v>
      </c>
      <c r="G40" s="74" t="s">
        <v>55</v>
      </c>
      <c r="H40" s="74" t="s">
        <v>56</v>
      </c>
      <c r="I40" s="85" t="s">
        <v>111</v>
      </c>
      <c r="J40" s="71">
        <v>46270</v>
      </c>
      <c r="K40" s="71">
        <v>46270</v>
      </c>
      <c r="L40" s="71" t="s">
        <v>32</v>
      </c>
      <c r="M40" s="71" t="s">
        <v>53</v>
      </c>
      <c r="N40" s="80" t="s">
        <v>54</v>
      </c>
      <c r="O40" s="81" t="s">
        <v>110</v>
      </c>
      <c r="P40" s="81" t="str">
        <f t="shared" si="9"/>
        <v>留誉</v>
      </c>
      <c r="Q40" s="71">
        <v>1</v>
      </c>
      <c r="R40" s="94">
        <v>414</v>
      </c>
      <c r="S40" s="97">
        <v>43076</v>
      </c>
      <c r="T40" s="97">
        <v>43138</v>
      </c>
      <c r="U40" s="85" t="s">
        <v>111</v>
      </c>
    </row>
    <row r="41" ht="58.5" customHeight="1" spans="1:21">
      <c r="A41" s="71">
        <v>35</v>
      </c>
      <c r="B41" s="73" t="s">
        <v>26</v>
      </c>
      <c r="C41" s="73" t="s">
        <v>77</v>
      </c>
      <c r="D41" s="74" t="s">
        <v>55</v>
      </c>
      <c r="E41" s="74" t="s">
        <v>55</v>
      </c>
      <c r="F41" s="74" t="s">
        <v>55</v>
      </c>
      <c r="G41" s="74" t="s">
        <v>55</v>
      </c>
      <c r="H41" s="74" t="s">
        <v>112</v>
      </c>
      <c r="I41" s="86" t="s">
        <v>113</v>
      </c>
      <c r="J41" s="71">
        <v>111000</v>
      </c>
      <c r="K41" s="71">
        <v>111000</v>
      </c>
      <c r="L41" s="71" t="s">
        <v>32</v>
      </c>
      <c r="M41" s="71" t="s">
        <v>33</v>
      </c>
      <c r="N41" s="80" t="s">
        <v>54</v>
      </c>
      <c r="O41" s="81" t="s">
        <v>110</v>
      </c>
      <c r="P41" s="81" t="str">
        <f t="shared" si="9"/>
        <v>留誉</v>
      </c>
      <c r="Q41" s="71">
        <v>1</v>
      </c>
      <c r="R41" s="94">
        <v>928</v>
      </c>
      <c r="S41" s="97">
        <v>43076</v>
      </c>
      <c r="T41" s="97">
        <v>43138</v>
      </c>
      <c r="U41" s="86" t="s">
        <v>113</v>
      </c>
    </row>
    <row r="42" ht="58.5" customHeight="1" spans="1:21">
      <c r="A42" s="71">
        <v>36</v>
      </c>
      <c r="B42" s="73" t="s">
        <v>114</v>
      </c>
      <c r="C42" s="73" t="s">
        <v>115</v>
      </c>
      <c r="D42" s="72" t="s">
        <v>116</v>
      </c>
      <c r="E42" s="72"/>
      <c r="F42" s="72"/>
      <c r="G42" s="72"/>
      <c r="H42" s="72"/>
      <c r="I42" s="80" t="s">
        <v>117</v>
      </c>
      <c r="J42" s="71">
        <v>11743000</v>
      </c>
      <c r="K42" s="71">
        <v>11743000</v>
      </c>
      <c r="L42" s="71" t="s">
        <v>32</v>
      </c>
      <c r="M42" s="71" t="s">
        <v>118</v>
      </c>
      <c r="N42" s="80" t="s">
        <v>54</v>
      </c>
      <c r="O42" s="81" t="s">
        <v>119</v>
      </c>
      <c r="P42" s="81" t="str">
        <f t="shared" si="9"/>
        <v>扶贫开发公司</v>
      </c>
      <c r="Q42" s="71">
        <v>46</v>
      </c>
      <c r="R42" s="94">
        <v>1239</v>
      </c>
      <c r="S42" s="95">
        <v>43561</v>
      </c>
      <c r="T42" s="95">
        <v>43661</v>
      </c>
      <c r="U42" s="80" t="s">
        <v>120</v>
      </c>
    </row>
  </sheetData>
  <autoFilter ref="A4:U42">
    <extLst/>
  </autoFilter>
  <mergeCells count="22">
    <mergeCell ref="A1:B1"/>
    <mergeCell ref="A2:U2"/>
    <mergeCell ref="S4:T4"/>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U4:U5"/>
  </mergeCells>
  <dataValidations count="2">
    <dataValidation type="list" allowBlank="1" showInputMessage="1" showErrorMessage="1" sqref="H28:H35 H37:H41">
      <formula1>INDIRECT($F28)</formula1>
    </dataValidation>
    <dataValidation type="list" allowBlank="1" showInputMessage="1" showErrorMessage="1" sqref="D37:G41 D29:G35">
      <formula1>$V$4:$V$4</formula1>
    </dataValidation>
  </dataValidations>
  <printOptions horizontalCentered="1"/>
  <pageMargins left="0.314583333333333" right="0.236111111111111" top="0.432638888888889" bottom="0.393055555555556" header="0.314583333333333" footer="0.156944444444444"/>
  <pageSetup paperSize="9" scale="6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8"/>
  <sheetViews>
    <sheetView topLeftCell="A7" workbookViewId="0">
      <selection activeCell="I16" sqref="I16"/>
    </sheetView>
  </sheetViews>
  <sheetFormatPr defaultColWidth="9" defaultRowHeight="13.5" outlineLevelCol="3"/>
  <cols>
    <col min="1" max="1" width="23.125" customWidth="1"/>
    <col min="2" max="2" width="19.125" customWidth="1"/>
    <col min="3" max="3" width="14.625" customWidth="1"/>
    <col min="4" max="4" width="22.375" customWidth="1"/>
  </cols>
  <sheetData>
    <row r="1" ht="20.25" spans="1:1">
      <c r="A1" s="51" t="s">
        <v>121</v>
      </c>
    </row>
    <row r="2" ht="20.25" spans="1:1">
      <c r="A2" s="52"/>
    </row>
    <row r="3" ht="65" customHeight="1" spans="1:4">
      <c r="A3" s="40" t="s">
        <v>122</v>
      </c>
      <c r="B3" s="40"/>
      <c r="C3" s="40"/>
      <c r="D3" s="40"/>
    </row>
    <row r="4" ht="21" customHeight="1" spans="1:4">
      <c r="A4" s="53"/>
      <c r="B4" s="54"/>
      <c r="C4" s="54"/>
      <c r="D4" s="54"/>
    </row>
    <row r="5" ht="18" customHeight="1" spans="4:4">
      <c r="D5" s="55" t="s">
        <v>2</v>
      </c>
    </row>
    <row r="6" ht="21" customHeight="1" spans="1:4">
      <c r="A6" s="56" t="s">
        <v>123</v>
      </c>
      <c r="B6" s="56" t="s">
        <v>124</v>
      </c>
      <c r="C6" s="56" t="s">
        <v>125</v>
      </c>
      <c r="D6" s="56" t="s">
        <v>126</v>
      </c>
    </row>
    <row r="7" ht="21" customHeight="1" spans="1:4">
      <c r="A7" s="57" t="s">
        <v>25</v>
      </c>
      <c r="B7" s="58">
        <f>B8+B13</f>
        <v>18882100</v>
      </c>
      <c r="C7" s="59">
        <f>C8+C13</f>
        <v>36</v>
      </c>
      <c r="D7" s="59">
        <f>D8+D13</f>
        <v>20983</v>
      </c>
    </row>
    <row r="8" ht="21" customHeight="1" spans="1:4">
      <c r="A8" s="60" t="s">
        <v>127</v>
      </c>
      <c r="B8" s="59">
        <f>SUM(B9:B12)</f>
        <v>14031400</v>
      </c>
      <c r="C8" s="59">
        <f>SUM(C9:C12)</f>
        <v>5</v>
      </c>
      <c r="D8" s="59">
        <f>SUM(D9:D12)</f>
        <v>5492</v>
      </c>
    </row>
    <row r="9" ht="21" customHeight="1" spans="1:4">
      <c r="A9" s="57" t="s">
        <v>128</v>
      </c>
      <c r="B9" s="59"/>
      <c r="C9" s="59"/>
      <c r="D9" s="59"/>
    </row>
    <row r="10" ht="21" customHeight="1" spans="1:4">
      <c r="A10" s="57" t="s">
        <v>51</v>
      </c>
      <c r="B10" s="59">
        <f>SUMIF('2019年补充实施方案'!$D$7:$D$42,$A10,'2019年补充实施方案'!$J$7:$J$42)</f>
        <v>282400</v>
      </c>
      <c r="C10" s="59">
        <f>COUNTIF('2019年补充实施方案'!$D$7:$D$42,$A10)</f>
        <v>1</v>
      </c>
      <c r="D10" s="59">
        <f>SUMIF('2019年补充实施方案'!$D$7:$D$42,$A10,'2019年补充实施方案'!$R$7:$R$42)</f>
        <v>353</v>
      </c>
    </row>
    <row r="11" ht="21" customHeight="1" spans="1:4">
      <c r="A11" s="57" t="s">
        <v>116</v>
      </c>
      <c r="B11" s="59">
        <f>SUMIF('2019年补充实施方案'!$D$7:$D$42,$A11,'2019年补充实施方案'!$J$7:$J$42)</f>
        <v>11743000</v>
      </c>
      <c r="C11" s="59">
        <f>COUNTIF('2019年补充实施方案'!$D$7:$D$42,$A11)</f>
        <v>1</v>
      </c>
      <c r="D11" s="59">
        <f>SUMIF('2019年补充实施方案'!$D$7:$D$42,$A11,'2019年补充实施方案'!$R$7:$R$42)</f>
        <v>1239</v>
      </c>
    </row>
    <row r="12" ht="21" customHeight="1" spans="1:4">
      <c r="A12" s="57" t="s">
        <v>28</v>
      </c>
      <c r="B12" s="59">
        <f>SUMIF('2019年补充实施方案'!$D$7:$D$42,$A12,'2019年补充实施方案'!$J$7:$J$42)</f>
        <v>2006000</v>
      </c>
      <c r="C12" s="59">
        <f>COUNTIF('2019年补充实施方案'!$D$7:$D$42,$A12)</f>
        <v>3</v>
      </c>
      <c r="D12" s="59">
        <f>SUMIF('2019年补充实施方案'!$D$7:$D$42,$A12,'2019年补充实施方案'!$R$7:$R$42)</f>
        <v>3900</v>
      </c>
    </row>
    <row r="13" ht="21" customHeight="1" spans="1:4">
      <c r="A13" s="60" t="s">
        <v>129</v>
      </c>
      <c r="B13" s="59">
        <f>SUM(B14:B28)</f>
        <v>4850700</v>
      </c>
      <c r="C13" s="59">
        <f>SUM(C14:C28)</f>
        <v>31</v>
      </c>
      <c r="D13" s="59">
        <f>SUM(D14:D28)</f>
        <v>15491</v>
      </c>
    </row>
    <row r="14" ht="21" customHeight="1" spans="1:4">
      <c r="A14" s="61" t="s">
        <v>130</v>
      </c>
      <c r="B14" s="59"/>
      <c r="C14" s="59"/>
      <c r="D14" s="59"/>
    </row>
    <row r="15" ht="21" customHeight="1" spans="1:4">
      <c r="A15" s="61" t="s">
        <v>47</v>
      </c>
      <c r="B15" s="59">
        <f>SUMIF('2019年补充实施方案'!$D$7:$D$42,$A15,'2019年补充实施方案'!$J$7:$J$42)</f>
        <v>500000</v>
      </c>
      <c r="C15" s="59">
        <f>COUNTIF('2019年补充实施方案'!$D$7:$D$42,$A15)</f>
        <v>1</v>
      </c>
      <c r="D15" s="59">
        <f>SUMIF('2019年补充实施方案'!$D$7:$D$42,$A15,'2019年补充实施方案'!$R$7:$R$42)</f>
        <v>208</v>
      </c>
    </row>
    <row r="16" ht="21" customHeight="1" spans="1:4">
      <c r="A16" s="61" t="s">
        <v>81</v>
      </c>
      <c r="B16" s="59">
        <f>SUMIF('2019年补充实施方案'!$D$7:$D$42,$A16,'2019年补充实施方案'!$J$7:$J$42)</f>
        <v>180000</v>
      </c>
      <c r="C16" s="59">
        <f>COUNTIF('2019年补充实施方案'!$D$7:$D$42,$A16)</f>
        <v>2</v>
      </c>
      <c r="D16" s="59">
        <f>SUMIF('2019年补充实施方案'!$D$7:$D$42,$A16,'2019年补充实施方案'!$R$7:$R$42)</f>
        <v>1302</v>
      </c>
    </row>
    <row r="17" ht="21" customHeight="1" spans="1:4">
      <c r="A17" s="61" t="s">
        <v>131</v>
      </c>
      <c r="B17" s="59"/>
      <c r="C17" s="59"/>
      <c r="D17" s="59"/>
    </row>
    <row r="18" ht="21" customHeight="1" spans="1:4">
      <c r="A18" s="61" t="s">
        <v>94</v>
      </c>
      <c r="B18" s="59">
        <f>SUMIF('2019年补充实施方案'!$D$7:$D$42,$A18,'2019年补充实施方案'!$J$7:$J$42)</f>
        <v>220000</v>
      </c>
      <c r="C18" s="59">
        <f>COUNTIF('2019年补充实施方案'!$D$7:$D$42,$A18)</f>
        <v>4</v>
      </c>
      <c r="D18" s="59">
        <f>SUMIF('2019年补充实施方案'!$D$7:$D$42,$A18,'2019年补充实施方案'!$R$7:$R$42)</f>
        <v>2349</v>
      </c>
    </row>
    <row r="19" ht="21" customHeight="1" spans="1:4">
      <c r="A19" s="61" t="s">
        <v>132</v>
      </c>
      <c r="B19" s="59"/>
      <c r="C19" s="59"/>
      <c r="D19" s="59"/>
    </row>
    <row r="20" ht="21" customHeight="1" spans="1:4">
      <c r="A20" s="61" t="s">
        <v>43</v>
      </c>
      <c r="B20" s="59">
        <f>SUMIF('2019年补充实施方案'!$D$7:$D$42,$A20,'2019年补充实施方案'!$J$7:$J$42)</f>
        <v>500000</v>
      </c>
      <c r="C20" s="59">
        <f>COUNTIF('2019年补充实施方案'!$D$7:$D$42,$A20)</f>
        <v>1</v>
      </c>
      <c r="D20" s="59">
        <f>SUMIF('2019年补充实施方案'!$D$7:$D$42,$A20,'2019年补充实施方案'!$R$7:$R$42)</f>
        <v>4</v>
      </c>
    </row>
    <row r="21" ht="21" customHeight="1" spans="1:4">
      <c r="A21" s="61" t="s">
        <v>55</v>
      </c>
      <c r="B21" s="59">
        <f>SUMIF('2019年补充实施方案'!$D$7:$D$42,$A21,'2019年补充实施方案'!$J$7:$J$42)</f>
        <v>1034970</v>
      </c>
      <c r="C21" s="59">
        <f>COUNTIF('2019年补充实施方案'!$D$7:$D$42,$A21)</f>
        <v>13</v>
      </c>
      <c r="D21" s="59">
        <f>SUMIF('2019年补充实施方案'!$D$7:$D$42,$A21,'2019年补充实施方案'!$R$7:$R$42)</f>
        <v>6008</v>
      </c>
    </row>
    <row r="22" ht="21" customHeight="1" spans="1:4">
      <c r="A22" s="61" t="s">
        <v>105</v>
      </c>
      <c r="B22" s="59">
        <f>SUMIF('2019年补充实施方案'!$D$7:$D$42,$A22,'2019年补充实施方案'!$J$7:$J$42)</f>
        <v>56000</v>
      </c>
      <c r="C22" s="59">
        <f>COUNTIF('2019年补充实施方案'!$D$7:$D$42,$A22)</f>
        <v>1</v>
      </c>
      <c r="D22" s="59">
        <f>SUMIF('2019年补充实施方案'!$D$7:$D$42,$A22,'2019年补充实施方案'!$R$7:$R$42)</f>
        <v>672</v>
      </c>
    </row>
    <row r="23" ht="21" customHeight="1" spans="1:4">
      <c r="A23" s="61" t="s">
        <v>45</v>
      </c>
      <c r="B23" s="59">
        <f>SUMIF('2019年补充实施方案'!$D$7:$D$42,$A23,'2019年补充实施方案'!$J$7:$J$42)</f>
        <v>994930</v>
      </c>
      <c r="C23" s="59">
        <f>COUNTIF('2019年补充实施方案'!$D$7:$D$42,$A23)</f>
        <v>5</v>
      </c>
      <c r="D23" s="59">
        <f>SUMIF('2019年补充实施方案'!$D$7:$D$42,$A23,'2019年补充实施方案'!$R$7:$R$42)</f>
        <v>3402</v>
      </c>
    </row>
    <row r="24" ht="21" customHeight="1" spans="1:4">
      <c r="A24" s="61" t="s">
        <v>78</v>
      </c>
      <c r="B24" s="59">
        <f>SUMIF('2019年补充实施方案'!$D$7:$D$42,$A24,'2019年补充实施方案'!$J$7:$J$42)</f>
        <v>799800</v>
      </c>
      <c r="C24" s="59">
        <f>COUNTIF('2019年补充实施方案'!$D$7:$D$42,$A24)</f>
        <v>2</v>
      </c>
      <c r="D24" s="59">
        <f>SUMIF('2019年补充实施方案'!$D$7:$D$42,$A24,'2019年补充实施方案'!$R$7:$R$42)</f>
        <v>1501</v>
      </c>
    </row>
    <row r="25" ht="21" customHeight="1" spans="1:4">
      <c r="A25" s="61" t="s">
        <v>133</v>
      </c>
      <c r="B25" s="59"/>
      <c r="C25" s="59"/>
      <c r="D25" s="59"/>
    </row>
    <row r="26" ht="21" customHeight="1" spans="1:4">
      <c r="A26" s="61" t="s">
        <v>86</v>
      </c>
      <c r="B26" s="59">
        <f>SUMIF('2019年补充实施方案'!$D$7:$D$42,$A26,'2019年补充实施方案'!$J$7:$J$42)</f>
        <v>65000</v>
      </c>
      <c r="C26" s="59">
        <f>COUNTIF('2019年补充实施方案'!$D$7:$D$42,$A26)</f>
        <v>1</v>
      </c>
      <c r="D26" s="59">
        <f>SUMIF('2019年补充实施方案'!$D$7:$D$42,$A26,'2019年补充实施方案'!$R$7:$R$42)</f>
        <v>28</v>
      </c>
    </row>
    <row r="27" ht="21" customHeight="1" spans="1:4">
      <c r="A27" s="61" t="s">
        <v>134</v>
      </c>
      <c r="B27" s="59"/>
      <c r="C27" s="59"/>
      <c r="D27" s="59"/>
    </row>
    <row r="28" ht="21" customHeight="1" spans="1:4">
      <c r="A28" s="61" t="s">
        <v>39</v>
      </c>
      <c r="B28" s="59">
        <f>SUMIF('2019年补充实施方案'!$D$7:$D$42,$A28,'2019年补充实施方案'!$J$7:$J$42)</f>
        <v>500000</v>
      </c>
      <c r="C28" s="59">
        <f>COUNTIF('2019年补充实施方案'!$D$7:$D$42,$A28)</f>
        <v>1</v>
      </c>
      <c r="D28" s="59">
        <f>SUMIF('2019年补充实施方案'!$D$7:$D$42,$A28,'2019年补充实施方案'!$R$7:$R$42)</f>
        <v>17</v>
      </c>
    </row>
  </sheetData>
  <mergeCells count="1">
    <mergeCell ref="A3:D3"/>
  </mergeCells>
  <printOptions horizontalCentered="1" verticalCentered="1"/>
  <pageMargins left="1.10208333333333" right="1.02361111111111" top="1.45625" bottom="1.37777777777778" header="0.314583333333333" footer="0.314583333333333"/>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8"/>
  <sheetViews>
    <sheetView topLeftCell="A2" workbookViewId="0">
      <selection activeCell="D8" sqref="D8"/>
    </sheetView>
  </sheetViews>
  <sheetFormatPr defaultColWidth="9" defaultRowHeight="13.5" outlineLevelCol="3"/>
  <cols>
    <col min="1" max="1" width="24.5083333333333" customWidth="1"/>
    <col min="2" max="2" width="29.7583333333333" customWidth="1"/>
    <col min="3" max="3" width="14.8916666666667" customWidth="1"/>
    <col min="4" max="4" width="11.6583333333333" customWidth="1"/>
  </cols>
  <sheetData>
    <row r="1" ht="20.25" spans="1:4">
      <c r="A1" s="39" t="s">
        <v>135</v>
      </c>
      <c r="B1" s="2"/>
      <c r="C1" s="2"/>
      <c r="D1" s="2"/>
    </row>
    <row r="2" ht="16" customHeight="1" spans="1:4">
      <c r="A2" s="2"/>
      <c r="B2" s="2"/>
      <c r="C2" s="2"/>
      <c r="D2" s="2"/>
    </row>
    <row r="3" ht="69" customHeight="1" spans="1:4">
      <c r="A3" s="40" t="s">
        <v>136</v>
      </c>
      <c r="B3" s="40"/>
      <c r="C3" s="40"/>
      <c r="D3" s="40"/>
    </row>
    <row r="4" ht="27" customHeight="1" spans="1:4">
      <c r="A4" s="2"/>
      <c r="B4" s="2"/>
      <c r="C4" s="41" t="s">
        <v>2</v>
      </c>
      <c r="D4" s="41"/>
    </row>
    <row r="5" ht="20" customHeight="1" spans="1:4">
      <c r="A5" s="42" t="s">
        <v>137</v>
      </c>
      <c r="B5" s="42" t="s">
        <v>138</v>
      </c>
      <c r="C5" s="42" t="s">
        <v>139</v>
      </c>
      <c r="D5" s="42" t="s">
        <v>125</v>
      </c>
    </row>
    <row r="6" ht="20" customHeight="1" spans="1:4">
      <c r="A6" s="43" t="s">
        <v>25</v>
      </c>
      <c r="B6" s="43"/>
      <c r="C6" s="44">
        <f>C7+C13+C16+C21+C24+C26</f>
        <v>18882100</v>
      </c>
      <c r="D6" s="43">
        <f>D7+D13+D16+D21+D24+D26</f>
        <v>36</v>
      </c>
    </row>
    <row r="7" ht="20" customHeight="1" spans="1:4">
      <c r="A7" s="45" t="s">
        <v>140</v>
      </c>
      <c r="B7" s="46"/>
      <c r="C7" s="44">
        <f>SUM(C8:C12)</f>
        <v>6856700</v>
      </c>
      <c r="D7" s="43">
        <f>SUM(D8:D12)</f>
        <v>34</v>
      </c>
    </row>
    <row r="8" ht="36" customHeight="1" spans="1:4">
      <c r="A8" s="45"/>
      <c r="B8" s="47" t="s">
        <v>77</v>
      </c>
      <c r="C8" s="44">
        <f>SUMIF('2019年补充实施方案'!$C$7:$C$42,$B8,'2019年补充实施方案'!$J$7:$J$42)</f>
        <v>754970</v>
      </c>
      <c r="D8" s="43">
        <f>COUNTIF('2019年补充实施方案'!$C$7:$C$42,$B8)</f>
        <v>4</v>
      </c>
    </row>
    <row r="9" ht="20" customHeight="1" spans="1:4">
      <c r="A9" s="45"/>
      <c r="B9" s="45" t="s">
        <v>27</v>
      </c>
      <c r="C9" s="44">
        <f>SUMIF('2019年补充实施方案'!$C$7:$C$42,$B9,'2019年补充实施方案'!$J$7:$J$42)</f>
        <v>4101730</v>
      </c>
      <c r="D9" s="43">
        <f>COUNTIF('2019年补充实施方案'!$C$7:$C$42,$B9)</f>
        <v>26</v>
      </c>
    </row>
    <row r="10" ht="20" customHeight="1" spans="1:4">
      <c r="A10" s="45"/>
      <c r="B10" s="45" t="s">
        <v>38</v>
      </c>
      <c r="C10" s="44">
        <f>SUMIF('2019年补充实施方案'!$C$7:$C$42,$B10,'2019年补充实施方案'!$J$7:$J$42)</f>
        <v>2000000</v>
      </c>
      <c r="D10" s="43">
        <f>COUNTIF('2019年补充实施方案'!$C$7:$C$42,$B10)</f>
        <v>4</v>
      </c>
    </row>
    <row r="11" ht="20" customHeight="1" spans="1:4">
      <c r="A11" s="45"/>
      <c r="B11" s="48" t="s">
        <v>141</v>
      </c>
      <c r="C11" s="44"/>
      <c r="D11" s="43"/>
    </row>
    <row r="12" ht="20" customHeight="1" spans="1:4">
      <c r="A12" s="45"/>
      <c r="B12" s="45" t="s">
        <v>142</v>
      </c>
      <c r="C12" s="44"/>
      <c r="D12" s="43"/>
    </row>
    <row r="13" ht="20" customHeight="1" spans="1:4">
      <c r="A13" s="45" t="s">
        <v>143</v>
      </c>
      <c r="B13" s="46"/>
      <c r="C13" s="44"/>
      <c r="D13" s="43"/>
    </row>
    <row r="14" ht="20" customHeight="1" spans="1:4">
      <c r="A14" s="45"/>
      <c r="B14" s="45" t="s">
        <v>144</v>
      </c>
      <c r="C14" s="44"/>
      <c r="D14" s="43"/>
    </row>
    <row r="15" ht="20" customHeight="1" spans="1:4">
      <c r="A15" s="45"/>
      <c r="B15" s="45" t="s">
        <v>145</v>
      </c>
      <c r="C15" s="44"/>
      <c r="D15" s="43"/>
    </row>
    <row r="16" ht="20" customHeight="1" spans="1:4">
      <c r="A16" s="45" t="s">
        <v>146</v>
      </c>
      <c r="B16" s="46"/>
      <c r="C16" s="44">
        <f>SUM(C17:C20)</f>
        <v>11743000</v>
      </c>
      <c r="D16" s="43">
        <f>SUM(D17:D20)</f>
        <v>1</v>
      </c>
    </row>
    <row r="17" ht="20" customHeight="1" spans="1:4">
      <c r="A17" s="45"/>
      <c r="B17" s="45" t="s">
        <v>147</v>
      </c>
      <c r="C17" s="44"/>
      <c r="D17" s="43"/>
    </row>
    <row r="18" ht="20" customHeight="1" spans="1:4">
      <c r="A18" s="45"/>
      <c r="B18" s="45" t="s">
        <v>115</v>
      </c>
      <c r="C18" s="44">
        <f>SUMIF('2019年补充实施方案'!$C$7:$C$42,$B18,'2019年补充实施方案'!$J$7:$J$42)</f>
        <v>11743000</v>
      </c>
      <c r="D18" s="43">
        <f>COUNTIF('2019年补充实施方案'!$C$7:$C$42,$B18)</f>
        <v>1</v>
      </c>
    </row>
    <row r="19" ht="20" customHeight="1" spans="1:4">
      <c r="A19" s="45"/>
      <c r="B19" s="45" t="s">
        <v>148</v>
      </c>
      <c r="C19" s="44"/>
      <c r="D19" s="43"/>
    </row>
    <row r="20" ht="20" customHeight="1" spans="1:4">
      <c r="A20" s="45"/>
      <c r="B20" s="45" t="s">
        <v>149</v>
      </c>
      <c r="C20" s="44"/>
      <c r="D20" s="43"/>
    </row>
    <row r="21" ht="20" customHeight="1" spans="1:4">
      <c r="A21" s="45" t="s">
        <v>150</v>
      </c>
      <c r="B21" s="46"/>
      <c r="C21" s="44"/>
      <c r="D21" s="43"/>
    </row>
    <row r="22" ht="20" customHeight="1" spans="1:4">
      <c r="A22" s="45"/>
      <c r="B22" s="45" t="s">
        <v>151</v>
      </c>
      <c r="C22" s="44"/>
      <c r="D22" s="43"/>
    </row>
    <row r="23" ht="20" customHeight="1" spans="1:4">
      <c r="A23" s="45"/>
      <c r="B23" s="49" t="s">
        <v>152</v>
      </c>
      <c r="C23" s="44"/>
      <c r="D23" s="43"/>
    </row>
    <row r="24" ht="20" customHeight="1" spans="1:4">
      <c r="A24" s="45" t="s">
        <v>153</v>
      </c>
      <c r="B24" s="46"/>
      <c r="C24" s="44">
        <f>SUM(C25:C25)</f>
        <v>282400</v>
      </c>
      <c r="D24" s="43">
        <f>SUM(D25:D25)</f>
        <v>1</v>
      </c>
    </row>
    <row r="25" ht="20" customHeight="1" spans="1:4">
      <c r="A25" s="46"/>
      <c r="B25" s="45" t="s">
        <v>50</v>
      </c>
      <c r="C25" s="44">
        <f>SUMIF('2019年补充实施方案'!$C$7:$C$42,$B25,'2019年补充实施方案'!$J$7:$J$42)</f>
        <v>282400</v>
      </c>
      <c r="D25" s="43">
        <f>COUNTIF('2019年补充实施方案'!$C$7:$C$42,$B25)</f>
        <v>1</v>
      </c>
    </row>
    <row r="26" ht="20" customHeight="1" spans="1:4">
      <c r="A26" s="50" t="s">
        <v>154</v>
      </c>
      <c r="B26" s="46"/>
      <c r="C26" s="44"/>
      <c r="D26" s="43"/>
    </row>
    <row r="27" ht="20" customHeight="1" spans="1:4">
      <c r="A27" s="46"/>
      <c r="B27" s="50" t="s">
        <v>155</v>
      </c>
      <c r="C27" s="44"/>
      <c r="D27" s="43"/>
    </row>
    <row r="28" ht="20" customHeight="1" spans="1:4">
      <c r="A28" s="46"/>
      <c r="B28" s="49" t="s">
        <v>156</v>
      </c>
      <c r="C28" s="44"/>
      <c r="D28" s="43"/>
    </row>
  </sheetData>
  <mergeCells count="2">
    <mergeCell ref="A3:D3"/>
    <mergeCell ref="C4:D4"/>
  </mergeCells>
  <printOptions horizontalCentered="1" verticalCentered="1"/>
  <pageMargins left="1.10208333333333" right="0.944444444444444" top="1.45625" bottom="1.37777777777778" header="0.314583333333333" footer="0.314583333333333"/>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2"/>
  <sheetViews>
    <sheetView tabSelected="1" topLeftCell="A29" workbookViewId="0">
      <selection activeCell="A29" sqref="$A1:$XFD1048576"/>
    </sheetView>
  </sheetViews>
  <sheetFormatPr defaultColWidth="9" defaultRowHeight="13.5" outlineLevelCol="5"/>
  <cols>
    <col min="1" max="1" width="27.5333333333333" style="1" customWidth="1"/>
    <col min="2" max="2" width="40.825" customWidth="1"/>
    <col min="3" max="3" width="10.4833333333333" style="2" customWidth="1"/>
    <col min="4" max="4" width="12.2333333333333" style="2" customWidth="1"/>
    <col min="5" max="5" width="11.875" style="2" customWidth="1"/>
    <col min="6" max="6" width="12.125" style="2" customWidth="1"/>
  </cols>
  <sheetData>
    <row r="1" ht="30" customHeight="1" spans="1:1">
      <c r="A1" s="24" t="s">
        <v>157</v>
      </c>
    </row>
    <row r="2" ht="58.5" customHeight="1" spans="1:6">
      <c r="A2" s="4" t="s">
        <v>158</v>
      </c>
      <c r="B2" s="4"/>
      <c r="C2" s="4"/>
      <c r="D2" s="4"/>
      <c r="E2" s="4"/>
      <c r="F2" s="4"/>
    </row>
    <row r="3" ht="21" customHeight="1" spans="6:6">
      <c r="F3" s="5" t="s">
        <v>159</v>
      </c>
    </row>
    <row r="4" ht="28.5" customHeight="1" spans="1:6">
      <c r="A4" s="25" t="s">
        <v>160</v>
      </c>
      <c r="B4" s="26" t="s">
        <v>161</v>
      </c>
      <c r="C4" s="26" t="s">
        <v>162</v>
      </c>
      <c r="D4" s="26" t="s">
        <v>139</v>
      </c>
      <c r="E4" s="26"/>
      <c r="F4" s="26"/>
    </row>
    <row r="5" ht="32" customHeight="1" spans="1:6">
      <c r="A5" s="25"/>
      <c r="B5" s="26"/>
      <c r="C5" s="26"/>
      <c r="D5" s="26" t="s">
        <v>25</v>
      </c>
      <c r="E5" s="8" t="s">
        <v>163</v>
      </c>
      <c r="F5" s="8" t="s">
        <v>164</v>
      </c>
    </row>
    <row r="6" ht="28.5" customHeight="1" spans="1:6">
      <c r="A6" s="27" t="s">
        <v>25</v>
      </c>
      <c r="B6" s="28"/>
      <c r="C6" s="28"/>
      <c r="D6" s="29">
        <f t="shared" ref="D6:D8" si="0">SUM(E6:F6)</f>
        <v>133181417.46</v>
      </c>
      <c r="E6" s="11">
        <f>E7+E35+E46+E49</f>
        <v>87610000</v>
      </c>
      <c r="F6" s="11">
        <f>F7+F35+F46+F49</f>
        <v>45571417.46</v>
      </c>
    </row>
    <row r="7" ht="28.5" customHeight="1" spans="1:6">
      <c r="A7" s="30" t="s">
        <v>165</v>
      </c>
      <c r="B7" s="31"/>
      <c r="C7" s="28"/>
      <c r="D7" s="11">
        <f t="shared" si="0"/>
        <v>51241700</v>
      </c>
      <c r="E7" s="11">
        <f>SUM(E8:E34)</f>
        <v>22620000</v>
      </c>
      <c r="F7" s="11">
        <f>SUM(F8:F34)</f>
        <v>28621700</v>
      </c>
    </row>
    <row r="8" ht="30" customHeight="1" spans="1:6">
      <c r="A8" s="14" t="s">
        <v>166</v>
      </c>
      <c r="B8" s="19" t="s">
        <v>167</v>
      </c>
      <c r="C8" s="32" t="s">
        <v>128</v>
      </c>
      <c r="D8" s="11">
        <f t="shared" si="0"/>
        <v>12220000</v>
      </c>
      <c r="E8" s="11">
        <v>12220000</v>
      </c>
      <c r="F8" s="29"/>
    </row>
    <row r="9" ht="30" customHeight="1" spans="1:6">
      <c r="A9" s="14" t="s">
        <v>168</v>
      </c>
      <c r="B9" s="19" t="s">
        <v>169</v>
      </c>
      <c r="C9" s="32" t="s">
        <v>170</v>
      </c>
      <c r="D9" s="11">
        <f t="shared" ref="D9:D52" si="1">SUM(E9:F9)</f>
        <v>250000</v>
      </c>
      <c r="E9" s="29"/>
      <c r="F9" s="11">
        <v>250000</v>
      </c>
    </row>
    <row r="10" ht="30" customHeight="1" spans="1:6">
      <c r="A10" s="14" t="s">
        <v>171</v>
      </c>
      <c r="B10" s="19" t="s">
        <v>169</v>
      </c>
      <c r="C10" s="32" t="s">
        <v>170</v>
      </c>
      <c r="D10" s="11">
        <f t="shared" si="1"/>
        <v>881000</v>
      </c>
      <c r="E10" s="29"/>
      <c r="F10" s="11">
        <v>881000</v>
      </c>
    </row>
    <row r="11" ht="30" customHeight="1" spans="1:6">
      <c r="A11" s="14" t="s">
        <v>172</v>
      </c>
      <c r="B11" s="19" t="s">
        <v>173</v>
      </c>
      <c r="C11" s="32" t="s">
        <v>174</v>
      </c>
      <c r="D11" s="11">
        <f t="shared" si="1"/>
        <v>150000</v>
      </c>
      <c r="E11" s="29"/>
      <c r="F11" s="11">
        <v>150000</v>
      </c>
    </row>
    <row r="12" ht="30" customHeight="1" spans="1:6">
      <c r="A12" s="14" t="s">
        <v>175</v>
      </c>
      <c r="B12" s="19" t="s">
        <v>176</v>
      </c>
      <c r="C12" s="32" t="s">
        <v>174</v>
      </c>
      <c r="D12" s="11">
        <f t="shared" si="1"/>
        <v>300000</v>
      </c>
      <c r="E12" s="29"/>
      <c r="F12" s="11">
        <v>300000</v>
      </c>
    </row>
    <row r="13" ht="30" customHeight="1" spans="1:6">
      <c r="A13" s="14" t="s">
        <v>177</v>
      </c>
      <c r="B13" s="19" t="s">
        <v>178</v>
      </c>
      <c r="C13" s="32" t="s">
        <v>174</v>
      </c>
      <c r="D13" s="11">
        <f t="shared" si="1"/>
        <v>100000</v>
      </c>
      <c r="E13" s="29"/>
      <c r="F13" s="11">
        <v>100000</v>
      </c>
    </row>
    <row r="14" ht="30" customHeight="1" spans="1:6">
      <c r="A14" s="14" t="s">
        <v>179</v>
      </c>
      <c r="B14" s="19" t="s">
        <v>180</v>
      </c>
      <c r="C14" s="32" t="s">
        <v>181</v>
      </c>
      <c r="D14" s="11">
        <f t="shared" si="1"/>
        <v>3400000</v>
      </c>
      <c r="E14" s="11">
        <v>3400000</v>
      </c>
      <c r="F14" s="29"/>
    </row>
    <row r="15" ht="29.8" customHeight="1" spans="1:6">
      <c r="A15" s="14" t="s">
        <v>182</v>
      </c>
      <c r="B15" s="19" t="s">
        <v>183</v>
      </c>
      <c r="C15" s="32" t="s">
        <v>170</v>
      </c>
      <c r="D15" s="11">
        <f t="shared" si="1"/>
        <v>500000</v>
      </c>
      <c r="E15" s="29"/>
      <c r="F15" s="11">
        <v>500000</v>
      </c>
    </row>
    <row r="16" ht="29.8" customHeight="1" spans="1:6">
      <c r="A16" s="14" t="s">
        <v>184</v>
      </c>
      <c r="B16" s="19" t="s">
        <v>185</v>
      </c>
      <c r="C16" s="32" t="s">
        <v>28</v>
      </c>
      <c r="D16" s="11">
        <f t="shared" si="1"/>
        <v>40000</v>
      </c>
      <c r="E16" s="29"/>
      <c r="F16" s="11">
        <v>40000</v>
      </c>
    </row>
    <row r="17" ht="29.8" customHeight="1" spans="1:6">
      <c r="A17" s="14" t="s">
        <v>186</v>
      </c>
      <c r="B17" s="33" t="s">
        <v>187</v>
      </c>
      <c r="C17" s="32" t="s">
        <v>188</v>
      </c>
      <c r="D17" s="11">
        <f t="shared" si="1"/>
        <v>5430000</v>
      </c>
      <c r="E17" s="29"/>
      <c r="F17" s="11">
        <v>5430000</v>
      </c>
    </row>
    <row r="18" ht="29.8" customHeight="1" spans="1:6">
      <c r="A18" s="14" t="s">
        <v>189</v>
      </c>
      <c r="B18" s="15" t="s">
        <v>190</v>
      </c>
      <c r="C18" s="32" t="s">
        <v>28</v>
      </c>
      <c r="D18" s="11">
        <f t="shared" si="1"/>
        <v>85600</v>
      </c>
      <c r="E18" s="29"/>
      <c r="F18" s="11">
        <v>85600</v>
      </c>
    </row>
    <row r="19" ht="29.8" customHeight="1" spans="1:6">
      <c r="A19" s="14" t="s">
        <v>191</v>
      </c>
      <c r="B19" s="15" t="s">
        <v>192</v>
      </c>
      <c r="C19" s="32" t="s">
        <v>188</v>
      </c>
      <c r="D19" s="11">
        <f t="shared" si="1"/>
        <v>3220000</v>
      </c>
      <c r="E19" s="29"/>
      <c r="F19" s="11">
        <v>3220000</v>
      </c>
    </row>
    <row r="20" ht="29.8" customHeight="1" spans="1:6">
      <c r="A20" s="14" t="s">
        <v>193</v>
      </c>
      <c r="B20" s="15" t="s">
        <v>194</v>
      </c>
      <c r="C20" s="32" t="s">
        <v>195</v>
      </c>
      <c r="D20" s="11">
        <f t="shared" si="1"/>
        <v>5670000</v>
      </c>
      <c r="E20" s="29"/>
      <c r="F20" s="11">
        <v>5670000</v>
      </c>
    </row>
    <row r="21" ht="29.8" customHeight="1" spans="1:6">
      <c r="A21" s="14" t="s">
        <v>196</v>
      </c>
      <c r="B21" s="15" t="s">
        <v>197</v>
      </c>
      <c r="C21" s="32" t="s">
        <v>128</v>
      </c>
      <c r="D21" s="11">
        <f t="shared" si="1"/>
        <v>7000000</v>
      </c>
      <c r="E21" s="11">
        <v>7000000</v>
      </c>
      <c r="F21" s="29"/>
    </row>
    <row r="22" ht="29.8" customHeight="1" spans="1:6">
      <c r="A22" s="14" t="s">
        <v>198</v>
      </c>
      <c r="B22" s="19" t="s">
        <v>199</v>
      </c>
      <c r="C22" s="32" t="s">
        <v>28</v>
      </c>
      <c r="D22" s="11">
        <f t="shared" si="1"/>
        <v>150000</v>
      </c>
      <c r="E22" s="29"/>
      <c r="F22" s="11">
        <v>150000</v>
      </c>
    </row>
    <row r="23" ht="29.8" customHeight="1" spans="1:6">
      <c r="A23" s="14" t="s">
        <v>200</v>
      </c>
      <c r="B23" s="19" t="s">
        <v>201</v>
      </c>
      <c r="C23" s="32" t="s">
        <v>28</v>
      </c>
      <c r="D23" s="11">
        <f t="shared" si="1"/>
        <v>102000</v>
      </c>
      <c r="E23" s="29"/>
      <c r="F23" s="11">
        <v>102000</v>
      </c>
    </row>
    <row r="24" s="23" customFormat="1" ht="29.8" customHeight="1" spans="1:6">
      <c r="A24" s="14" t="s">
        <v>202</v>
      </c>
      <c r="B24" s="19" t="s">
        <v>203</v>
      </c>
      <c r="C24" s="32" t="s">
        <v>28</v>
      </c>
      <c r="D24" s="11">
        <f t="shared" si="1"/>
        <v>610000</v>
      </c>
      <c r="E24" s="29"/>
      <c r="F24" s="11">
        <v>610000</v>
      </c>
    </row>
    <row r="25" ht="29.8" customHeight="1" spans="1:6">
      <c r="A25" s="14" t="s">
        <v>204</v>
      </c>
      <c r="B25" s="15" t="s">
        <v>205</v>
      </c>
      <c r="C25" s="32" t="s">
        <v>110</v>
      </c>
      <c r="D25" s="11">
        <f t="shared" si="1"/>
        <v>780000</v>
      </c>
      <c r="E25" s="29"/>
      <c r="F25" s="11">
        <v>780000</v>
      </c>
    </row>
    <row r="26" ht="29.8" customHeight="1" spans="1:6">
      <c r="A26" s="14" t="s">
        <v>206</v>
      </c>
      <c r="B26" s="15" t="s">
        <v>207</v>
      </c>
      <c r="C26" s="32" t="s">
        <v>110</v>
      </c>
      <c r="D26" s="11">
        <f t="shared" si="1"/>
        <v>100000</v>
      </c>
      <c r="E26" s="29"/>
      <c r="F26" s="11">
        <v>100000</v>
      </c>
    </row>
    <row r="27" ht="29.8" customHeight="1" spans="1:6">
      <c r="A27" s="14" t="s">
        <v>208</v>
      </c>
      <c r="B27" s="15" t="s">
        <v>209</v>
      </c>
      <c r="C27" s="32" t="s">
        <v>110</v>
      </c>
      <c r="D27" s="11">
        <f t="shared" si="1"/>
        <v>330000</v>
      </c>
      <c r="E27" s="29"/>
      <c r="F27" s="11">
        <v>330000</v>
      </c>
    </row>
    <row r="28" ht="29.8" customHeight="1" spans="1:6">
      <c r="A28" s="14" t="s">
        <v>210</v>
      </c>
      <c r="B28" s="15" t="s">
        <v>209</v>
      </c>
      <c r="C28" s="32" t="s">
        <v>110</v>
      </c>
      <c r="D28" s="11">
        <f t="shared" si="1"/>
        <v>910000</v>
      </c>
      <c r="E28" s="29"/>
      <c r="F28" s="11">
        <v>910000</v>
      </c>
    </row>
    <row r="29" ht="29.8" customHeight="1" spans="1:6">
      <c r="A29" s="14" t="s">
        <v>211</v>
      </c>
      <c r="B29" s="15" t="s">
        <v>212</v>
      </c>
      <c r="C29" s="32" t="s">
        <v>110</v>
      </c>
      <c r="D29" s="11">
        <f t="shared" si="1"/>
        <v>3720000</v>
      </c>
      <c r="E29" s="29"/>
      <c r="F29" s="11">
        <v>3720000</v>
      </c>
    </row>
    <row r="30" ht="29.8" customHeight="1" spans="1:6">
      <c r="A30" s="14" t="s">
        <v>213</v>
      </c>
      <c r="B30" s="19" t="s">
        <v>214</v>
      </c>
      <c r="C30" s="32" t="s">
        <v>51</v>
      </c>
      <c r="D30" s="11">
        <f t="shared" si="1"/>
        <v>1665000</v>
      </c>
      <c r="E30" s="29"/>
      <c r="F30" s="11">
        <v>1665000</v>
      </c>
    </row>
    <row r="31" ht="29.8" customHeight="1" spans="1:6">
      <c r="A31" s="14" t="s">
        <v>215</v>
      </c>
      <c r="B31" s="15" t="s">
        <v>216</v>
      </c>
      <c r="C31" s="32" t="s">
        <v>217</v>
      </c>
      <c r="D31" s="11">
        <f t="shared" si="1"/>
        <v>1838000</v>
      </c>
      <c r="E31" s="29"/>
      <c r="F31" s="11">
        <v>1838000</v>
      </c>
    </row>
    <row r="32" ht="29.8" customHeight="1" spans="1:6">
      <c r="A32" s="14" t="s">
        <v>218</v>
      </c>
      <c r="B32" s="34" t="s">
        <v>219</v>
      </c>
      <c r="C32" s="32" t="s">
        <v>51</v>
      </c>
      <c r="D32" s="11">
        <f t="shared" si="1"/>
        <v>860000</v>
      </c>
      <c r="E32" s="29"/>
      <c r="F32" s="11">
        <v>860000</v>
      </c>
    </row>
    <row r="33" ht="29.8" customHeight="1" spans="1:6">
      <c r="A33" s="14" t="s">
        <v>220</v>
      </c>
      <c r="B33" s="34" t="s">
        <v>219</v>
      </c>
      <c r="C33" s="32" t="s">
        <v>51</v>
      </c>
      <c r="D33" s="11">
        <f t="shared" si="1"/>
        <v>430100</v>
      </c>
      <c r="E33" s="29"/>
      <c r="F33" s="11">
        <v>430100</v>
      </c>
    </row>
    <row r="34" ht="29.8" customHeight="1" spans="1:6">
      <c r="A34" s="14" t="s">
        <v>221</v>
      </c>
      <c r="B34" s="19" t="s">
        <v>222</v>
      </c>
      <c r="C34" s="32" t="s">
        <v>51</v>
      </c>
      <c r="D34" s="11">
        <f t="shared" si="1"/>
        <v>500000</v>
      </c>
      <c r="E34" s="29"/>
      <c r="F34" s="11">
        <v>500000</v>
      </c>
    </row>
    <row r="35" ht="27" customHeight="1" spans="1:6">
      <c r="A35" s="14" t="s">
        <v>223</v>
      </c>
      <c r="B35" s="19"/>
      <c r="C35" s="32"/>
      <c r="D35" s="11">
        <f t="shared" si="1"/>
        <v>6713000</v>
      </c>
      <c r="E35" s="11">
        <f>SUM(E36:E45)</f>
        <v>4890000</v>
      </c>
      <c r="F35" s="11">
        <f>SUM(F36:F45)</f>
        <v>1823000</v>
      </c>
    </row>
    <row r="36" ht="27" customHeight="1" spans="1:6">
      <c r="A36" s="14" t="s">
        <v>224</v>
      </c>
      <c r="B36" s="20" t="s">
        <v>225</v>
      </c>
      <c r="C36" s="32" t="s">
        <v>28</v>
      </c>
      <c r="D36" s="11">
        <f t="shared" si="1"/>
        <v>600000</v>
      </c>
      <c r="E36" s="29"/>
      <c r="F36" s="11">
        <v>600000</v>
      </c>
    </row>
    <row r="37" ht="27" customHeight="1" spans="1:6">
      <c r="A37" s="14" t="s">
        <v>226</v>
      </c>
      <c r="B37" s="20" t="s">
        <v>227</v>
      </c>
      <c r="C37" s="32" t="s">
        <v>28</v>
      </c>
      <c r="D37" s="11">
        <f t="shared" si="1"/>
        <v>1900000</v>
      </c>
      <c r="E37" s="11">
        <v>1900000</v>
      </c>
      <c r="F37" s="11"/>
    </row>
    <row r="38" ht="27" customHeight="1" spans="1:6">
      <c r="A38" s="14" t="s">
        <v>228</v>
      </c>
      <c r="B38" s="34" t="s">
        <v>229</v>
      </c>
      <c r="C38" s="32" t="s">
        <v>42</v>
      </c>
      <c r="D38" s="11">
        <f t="shared" si="1"/>
        <v>2000000</v>
      </c>
      <c r="E38" s="11">
        <v>2000000</v>
      </c>
      <c r="F38" s="11"/>
    </row>
    <row r="39" ht="27" customHeight="1" spans="1:6">
      <c r="A39" s="14" t="s">
        <v>230</v>
      </c>
      <c r="B39" s="34" t="s">
        <v>231</v>
      </c>
      <c r="C39" s="32" t="s">
        <v>51</v>
      </c>
      <c r="D39" s="11">
        <f t="shared" si="1"/>
        <v>111000</v>
      </c>
      <c r="E39" s="29"/>
      <c r="F39" s="11">
        <v>111000</v>
      </c>
    </row>
    <row r="40" ht="27" customHeight="1" spans="1:6">
      <c r="A40" s="14" t="s">
        <v>232</v>
      </c>
      <c r="B40" s="15" t="s">
        <v>233</v>
      </c>
      <c r="C40" s="32" t="s">
        <v>28</v>
      </c>
      <c r="D40" s="11">
        <f t="shared" si="1"/>
        <v>300000</v>
      </c>
      <c r="E40" s="29"/>
      <c r="F40" s="11">
        <v>300000</v>
      </c>
    </row>
    <row r="41" ht="27" customHeight="1" spans="1:6">
      <c r="A41" s="14" t="s">
        <v>234</v>
      </c>
      <c r="B41" s="35" t="s">
        <v>235</v>
      </c>
      <c r="C41" s="32" t="s">
        <v>170</v>
      </c>
      <c r="D41" s="11">
        <f t="shared" si="1"/>
        <v>100000</v>
      </c>
      <c r="E41" s="29"/>
      <c r="F41" s="11">
        <v>100000</v>
      </c>
    </row>
    <row r="42" ht="27" customHeight="1" spans="1:6">
      <c r="A42" s="14" t="s">
        <v>236</v>
      </c>
      <c r="B42" s="35" t="s">
        <v>237</v>
      </c>
      <c r="C42" s="32" t="s">
        <v>51</v>
      </c>
      <c r="D42" s="11">
        <f t="shared" si="1"/>
        <v>282000</v>
      </c>
      <c r="E42" s="29"/>
      <c r="F42" s="11">
        <v>282000</v>
      </c>
    </row>
    <row r="43" ht="27" customHeight="1" spans="1:6">
      <c r="A43" s="14" t="s">
        <v>238</v>
      </c>
      <c r="B43" s="19" t="s">
        <v>239</v>
      </c>
      <c r="C43" s="32" t="s">
        <v>128</v>
      </c>
      <c r="D43" s="11">
        <f t="shared" si="1"/>
        <v>240000</v>
      </c>
      <c r="E43" s="11">
        <v>240000</v>
      </c>
      <c r="F43" s="29"/>
    </row>
    <row r="44" ht="27" customHeight="1" spans="1:6">
      <c r="A44" s="14" t="s">
        <v>240</v>
      </c>
      <c r="B44" s="19" t="s">
        <v>241</v>
      </c>
      <c r="C44" s="32" t="s">
        <v>128</v>
      </c>
      <c r="D44" s="11">
        <f t="shared" si="1"/>
        <v>750000</v>
      </c>
      <c r="E44" s="11">
        <v>750000</v>
      </c>
      <c r="F44" s="28"/>
    </row>
    <row r="45" ht="27" customHeight="1" spans="1:6">
      <c r="A45" s="14" t="s">
        <v>242</v>
      </c>
      <c r="B45" s="19" t="s">
        <v>243</v>
      </c>
      <c r="C45" s="32" t="s">
        <v>51</v>
      </c>
      <c r="D45" s="11">
        <f t="shared" si="1"/>
        <v>430000</v>
      </c>
      <c r="E45" s="32"/>
      <c r="F45" s="11">
        <v>430000</v>
      </c>
    </row>
    <row r="46" ht="30" customHeight="1" spans="1:6">
      <c r="A46" s="14" t="s">
        <v>244</v>
      </c>
      <c r="B46" s="19"/>
      <c r="C46" s="32" t="s">
        <v>128</v>
      </c>
      <c r="D46" s="11">
        <f t="shared" si="1"/>
        <v>60100000</v>
      </c>
      <c r="E46" s="32">
        <f>SUM(E47:E48)</f>
        <v>60100000</v>
      </c>
      <c r="F46" s="32">
        <f>SUM(F47:F48)</f>
        <v>0</v>
      </c>
    </row>
    <row r="47" ht="30" customHeight="1" spans="1:6">
      <c r="A47" s="14" t="s">
        <v>245</v>
      </c>
      <c r="B47" s="19" t="s">
        <v>246</v>
      </c>
      <c r="C47" s="32" t="s">
        <v>128</v>
      </c>
      <c r="D47" s="11">
        <f t="shared" si="1"/>
        <v>60000000</v>
      </c>
      <c r="E47" s="11">
        <v>60000000</v>
      </c>
      <c r="F47" s="28"/>
    </row>
    <row r="48" ht="30" customHeight="1" spans="1:6">
      <c r="A48" s="14" t="s">
        <v>247</v>
      </c>
      <c r="B48" s="36" t="s">
        <v>248</v>
      </c>
      <c r="C48" s="32" t="s">
        <v>128</v>
      </c>
      <c r="D48" s="11">
        <f t="shared" si="1"/>
        <v>100000</v>
      </c>
      <c r="E48" s="11">
        <v>100000</v>
      </c>
      <c r="F48" s="28"/>
    </row>
    <row r="49" ht="30" customHeight="1" spans="1:6">
      <c r="A49" s="14" t="s">
        <v>249</v>
      </c>
      <c r="B49" s="21"/>
      <c r="C49" s="32"/>
      <c r="D49" s="11">
        <f t="shared" si="1"/>
        <v>15126717.46</v>
      </c>
      <c r="E49" s="37">
        <f>SUM(E50:E52)</f>
        <v>0</v>
      </c>
      <c r="F49" s="37">
        <f>SUM(F50:F52)</f>
        <v>15126717.46</v>
      </c>
    </row>
    <row r="50" ht="30" customHeight="1" spans="1:6">
      <c r="A50" s="14" t="s">
        <v>250</v>
      </c>
      <c r="B50" s="38" t="s">
        <v>251</v>
      </c>
      <c r="C50" s="32" t="s">
        <v>28</v>
      </c>
      <c r="D50" s="11">
        <f t="shared" si="1"/>
        <v>2840000</v>
      </c>
      <c r="E50" s="32"/>
      <c r="F50" s="11">
        <v>2840000</v>
      </c>
    </row>
    <row r="51" ht="30" customHeight="1" spans="1:6">
      <c r="A51" s="14" t="s">
        <v>252</v>
      </c>
      <c r="B51" s="34" t="s">
        <v>253</v>
      </c>
      <c r="C51" s="32"/>
      <c r="D51" s="11">
        <f t="shared" si="1"/>
        <v>11743000</v>
      </c>
      <c r="E51" s="32"/>
      <c r="F51" s="11">
        <v>11743000</v>
      </c>
    </row>
    <row r="52" ht="30" customHeight="1" spans="1:6">
      <c r="A52" s="14" t="s">
        <v>254</v>
      </c>
      <c r="B52" s="35" t="s">
        <v>255</v>
      </c>
      <c r="C52" s="32" t="s">
        <v>256</v>
      </c>
      <c r="D52" s="11">
        <f t="shared" si="1"/>
        <v>543717.46</v>
      </c>
      <c r="E52" s="32"/>
      <c r="F52" s="11">
        <v>543717.46</v>
      </c>
    </row>
  </sheetData>
  <mergeCells count="5">
    <mergeCell ref="A2:F2"/>
    <mergeCell ref="D4:F4"/>
    <mergeCell ref="A4:A5"/>
    <mergeCell ref="B4:B5"/>
    <mergeCell ref="C4:C5"/>
  </mergeCells>
  <dataValidations count="2">
    <dataValidation type="list" allowBlank="1" showInputMessage="1" showErrorMessage="1" sqref="E45 E50:E52">
      <formula1>$W$3:$W$7</formula1>
    </dataValidation>
    <dataValidation type="list" allowBlank="1" showInputMessage="1" showErrorMessage="1" sqref="C8:C13 C15:C19 C21:C29 C35:C36 C40:C41 C43:C44 C46:C50">
      <formula1>$AG$2:$AG$147</formula1>
    </dataValidation>
  </dataValidations>
  <pageMargins left="1.41666666666667" right="1.41666666666667" top="1.10208333333333" bottom="1.02361111111111" header="0.314583333333333" footer="0.314583333333333"/>
  <pageSetup paperSize="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workbookViewId="0">
      <selection activeCell="A1" sqref="$A1:$XFD1048576"/>
    </sheetView>
  </sheetViews>
  <sheetFormatPr defaultColWidth="9" defaultRowHeight="13.5" outlineLevelCol="5"/>
  <cols>
    <col min="1" max="1" width="27.0333333333333" style="1" customWidth="1"/>
    <col min="2" max="2" width="44.175" customWidth="1"/>
    <col min="3" max="3" width="10.7833333333333" style="2" customWidth="1"/>
    <col min="4" max="4" width="10.875" style="2" customWidth="1"/>
    <col min="5" max="5" width="9.625" style="2" customWidth="1"/>
    <col min="6" max="6" width="12.625" style="2" customWidth="1"/>
  </cols>
  <sheetData>
    <row r="1" ht="20.25" spans="1:1">
      <c r="A1" s="3" t="s">
        <v>257</v>
      </c>
    </row>
    <row r="2" ht="20.25" spans="1:1">
      <c r="A2" s="3"/>
    </row>
    <row r="3" ht="41" customHeight="1" spans="1:6">
      <c r="A3" s="4" t="s">
        <v>258</v>
      </c>
      <c r="B3" s="4"/>
      <c r="C3" s="4"/>
      <c r="D3" s="4"/>
      <c r="E3" s="4"/>
      <c r="F3" s="4"/>
    </row>
    <row r="4" ht="16" customHeight="1" spans="1:6">
      <c r="A4" s="4"/>
      <c r="B4" s="4"/>
      <c r="C4" s="4"/>
      <c r="D4" s="4"/>
      <c r="E4" s="4"/>
      <c r="F4" s="4"/>
    </row>
    <row r="5" ht="21" customHeight="1" spans="6:6">
      <c r="F5" s="5" t="s">
        <v>159</v>
      </c>
    </row>
    <row r="6" ht="26" customHeight="1" spans="1:6">
      <c r="A6" s="6" t="s">
        <v>160</v>
      </c>
      <c r="B6" s="7" t="s">
        <v>161</v>
      </c>
      <c r="C6" s="7" t="s">
        <v>162</v>
      </c>
      <c r="D6" s="7" t="s">
        <v>139</v>
      </c>
      <c r="E6" s="7"/>
      <c r="F6" s="7"/>
    </row>
    <row r="7" ht="26" customHeight="1" spans="1:6">
      <c r="A7" s="6"/>
      <c r="B7" s="7"/>
      <c r="C7" s="7"/>
      <c r="D7" s="7" t="s">
        <v>25</v>
      </c>
      <c r="E7" s="8" t="s">
        <v>163</v>
      </c>
      <c r="F7" s="8" t="s">
        <v>164</v>
      </c>
    </row>
    <row r="8" ht="24" customHeight="1" spans="1:6">
      <c r="A8" s="9" t="s">
        <v>25</v>
      </c>
      <c r="B8" s="10"/>
      <c r="C8" s="10"/>
      <c r="D8" s="11">
        <v>18882100</v>
      </c>
      <c r="E8" s="11">
        <v>3900000</v>
      </c>
      <c r="F8" s="11">
        <v>14982100</v>
      </c>
    </row>
    <row r="9" ht="24" customHeight="1" spans="1:6">
      <c r="A9" s="12" t="s">
        <v>165</v>
      </c>
      <c r="B9" s="13"/>
      <c r="C9" s="10"/>
      <c r="D9" s="11">
        <f t="shared" ref="D8:D10" si="0">SUM(E9:F9)</f>
        <v>3128100</v>
      </c>
      <c r="E9" s="11"/>
      <c r="F9" s="11">
        <f>SUM(F10:F12)</f>
        <v>3128100</v>
      </c>
    </row>
    <row r="10" ht="24" customHeight="1" spans="1:6">
      <c r="A10" s="14" t="s">
        <v>215</v>
      </c>
      <c r="B10" s="15" t="s">
        <v>216</v>
      </c>
      <c r="C10" s="16" t="s">
        <v>217</v>
      </c>
      <c r="D10" s="11">
        <f t="shared" si="0"/>
        <v>1838000</v>
      </c>
      <c r="E10" s="11"/>
      <c r="F10" s="11">
        <v>1838000</v>
      </c>
    </row>
    <row r="11" ht="26" customHeight="1" spans="1:6">
      <c r="A11" s="14" t="s">
        <v>218</v>
      </c>
      <c r="B11" s="17" t="s">
        <v>219</v>
      </c>
      <c r="C11" s="16" t="s">
        <v>51</v>
      </c>
      <c r="D11" s="11">
        <f t="shared" ref="D11:D21" si="1">SUM(E11:F11)</f>
        <v>860000</v>
      </c>
      <c r="E11" s="18"/>
      <c r="F11" s="11">
        <v>860000</v>
      </c>
    </row>
    <row r="12" ht="26" customHeight="1" spans="1:6">
      <c r="A12" s="14" t="s">
        <v>220</v>
      </c>
      <c r="B12" s="17" t="s">
        <v>219</v>
      </c>
      <c r="C12" s="16" t="s">
        <v>51</v>
      </c>
      <c r="D12" s="11">
        <f t="shared" si="1"/>
        <v>430100</v>
      </c>
      <c r="E12" s="18"/>
      <c r="F12" s="11">
        <v>430100</v>
      </c>
    </row>
    <row r="13" ht="24" customHeight="1" spans="1:6">
      <c r="A13" s="14" t="s">
        <v>223</v>
      </c>
      <c r="B13" s="19"/>
      <c r="C13" s="16"/>
      <c r="D13" s="11">
        <f t="shared" si="1"/>
        <v>4011000</v>
      </c>
      <c r="E13" s="11">
        <f>SUM(E14:E16)</f>
        <v>3900000</v>
      </c>
      <c r="F13" s="11">
        <f>SUM(F14:F16)</f>
        <v>111000</v>
      </c>
    </row>
    <row r="14" ht="24" customHeight="1" spans="1:6">
      <c r="A14" s="14" t="s">
        <v>226</v>
      </c>
      <c r="B14" s="20" t="s">
        <v>227</v>
      </c>
      <c r="C14" s="16" t="s">
        <v>28</v>
      </c>
      <c r="D14" s="11">
        <f t="shared" si="1"/>
        <v>1900000</v>
      </c>
      <c r="E14" s="11">
        <v>1900000</v>
      </c>
      <c r="F14" s="11"/>
    </row>
    <row r="15" ht="24" customHeight="1" spans="1:6">
      <c r="A15" s="14" t="s">
        <v>228</v>
      </c>
      <c r="B15" s="17" t="s">
        <v>229</v>
      </c>
      <c r="C15" s="16" t="s">
        <v>42</v>
      </c>
      <c r="D15" s="11">
        <f t="shared" si="1"/>
        <v>2000000</v>
      </c>
      <c r="E15" s="11">
        <v>2000000</v>
      </c>
      <c r="F15" s="11"/>
    </row>
    <row r="16" ht="24" customHeight="1" spans="1:6">
      <c r="A16" s="14" t="s">
        <v>230</v>
      </c>
      <c r="B16" s="17" t="s">
        <v>231</v>
      </c>
      <c r="C16" s="16" t="s">
        <v>51</v>
      </c>
      <c r="D16" s="11">
        <f t="shared" si="1"/>
        <v>111000</v>
      </c>
      <c r="E16" s="18"/>
      <c r="F16" s="11">
        <v>111000</v>
      </c>
    </row>
    <row r="17" ht="24" customHeight="1" spans="1:6">
      <c r="A17" s="14" t="s">
        <v>259</v>
      </c>
      <c r="B17" s="21"/>
      <c r="C17" s="16"/>
      <c r="D17" s="11">
        <f t="shared" si="1"/>
        <v>11743000</v>
      </c>
      <c r="E17" s="22"/>
      <c r="F17" s="22">
        <f>SUM(F18:F18)</f>
        <v>11743000</v>
      </c>
    </row>
    <row r="18" ht="24" customHeight="1" spans="1:6">
      <c r="A18" s="14" t="s">
        <v>252</v>
      </c>
      <c r="B18" s="17" t="s">
        <v>253</v>
      </c>
      <c r="C18" s="16"/>
      <c r="D18" s="11">
        <f t="shared" si="1"/>
        <v>11743000</v>
      </c>
      <c r="E18" s="16"/>
      <c r="F18" s="11">
        <v>11743000</v>
      </c>
    </row>
  </sheetData>
  <mergeCells count="5">
    <mergeCell ref="A3:F3"/>
    <mergeCell ref="D6:F6"/>
    <mergeCell ref="A6:A7"/>
    <mergeCell ref="B6:B7"/>
    <mergeCell ref="C6:C7"/>
  </mergeCells>
  <dataValidations count="1">
    <dataValidation type="list" allowBlank="1" showInputMessage="1" showErrorMessage="1" sqref="E18">
      <formula1>$P$5:$P$9</formula1>
    </dataValidation>
  </dataValidations>
  <pageMargins left="1.41666666666667" right="1.41666666666667" top="1.10208333333333" bottom="1.02361111111111" header="0.314583333333333" footer="0.31458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2019年补充实施方案</vt:lpstr>
      <vt:lpstr>部门汇总</vt:lpstr>
      <vt:lpstr>类别汇总</vt:lpstr>
      <vt:lpstr>2019年整合资金来源表</vt:lpstr>
      <vt:lpstr>其中2019年补充整合资金来源表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dcterms:created xsi:type="dcterms:W3CDTF">2006-09-16T00:00:00Z</dcterms:created>
  <cp:lastPrinted>2019-11-30T08:14:00Z</cp:lastPrinted>
  <dcterms:modified xsi:type="dcterms:W3CDTF">2023-04-19T06:56:33Z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60475A61237946ED90635A914BC1A2AA</vt:lpwstr>
  </property>
</Properties>
</file>