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2020年调整实施方案" sheetId="3" r:id="rId1"/>
    <sheet name="部门汇总" sheetId="4" r:id="rId2"/>
    <sheet name="类别汇总" sheetId="5" r:id="rId3"/>
    <sheet name="整合资金来源" sheetId="7" r:id="rId4"/>
    <sheet name="同比上年整合增长比例表" sheetId="8" r:id="rId5"/>
  </sheets>
  <definedNames>
    <definedName name="_xlnm._FilterDatabase" localSheetId="0" hidden="1">'2020年调整实施方案'!$A$4:$U$79</definedName>
    <definedName name="_xlnm.Print_Titles" localSheetId="0">'2020年调整实施方案'!$2:$5</definedName>
    <definedName name="_xlnm.Print_Titles" localSheetId="3">整合资金来源!$3:$6</definedName>
    <definedName name="堡则则村">#REF!</definedName>
    <definedName name="产业扶贫">#REF!</definedName>
    <definedName name="陈家湾">#REF!</definedName>
    <definedName name="成家庄">#REF!</definedName>
    <definedName name="党家寨村">#REF!</definedName>
    <definedName name="高家沟">#REF!</definedName>
    <definedName name="贾家垣">#REF!</definedName>
    <definedName name="教科文卫扶贫">#REF!</definedName>
    <definedName name="金家庄">#REF!</definedName>
    <definedName name="李家湾">#REF!</definedName>
    <definedName name="留誉">#REF!</definedName>
    <definedName name="柳林镇">#REF!</definedName>
    <definedName name="孟门">#REF!</definedName>
    <definedName name="穆村">#REF!</definedName>
    <definedName name="南沟村">#REF!</definedName>
    <definedName name="南寺沟村">#REF!</definedName>
    <definedName name="农村基础实施扶贫">#REF!</definedName>
    <definedName name="农村旅游扶贫">#REF!</definedName>
    <definedName name="撬动社会力量扶贫">#REF!</definedName>
    <definedName name="三交">#REF!</definedName>
    <definedName name="社会保障扶贫">#REF!</definedName>
    <definedName name="生态扶贫">#REF!</definedName>
    <definedName name="石西">#REF!</definedName>
    <definedName name="王家沟">#REF!</definedName>
    <definedName name="乡镇村委">#REF!,#REF!,#REF!,#REF!,#REF!,#REF!,#REF!,#REF!,#REF!,#REF!,#REF!,#REF!,#REF!,#REF!</definedName>
    <definedName name="薛村">#REF!</definedName>
    <definedName name="张家圪台村">#REF!</definedName>
    <definedName name="庄上">#REF!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<sst xmlns="http://schemas.openxmlformats.org/spreadsheetml/2006/main" count="1084" uniqueCount="324">
  <si>
    <t>附件1</t>
  </si>
  <si>
    <t>柳林县2020年统筹整合财政涉农资金实施方案明细表</t>
  </si>
  <si>
    <t>金额单位：元</t>
  </si>
  <si>
    <t>序号</t>
  </si>
  <si>
    <t>项目类别</t>
  </si>
  <si>
    <t>项目名称</t>
  </si>
  <si>
    <t>项目单位</t>
  </si>
  <si>
    <t>项目性质</t>
  </si>
  <si>
    <t>项目所在镇</t>
  </si>
  <si>
    <t>项目所在村委</t>
  </si>
  <si>
    <t>项目具体内容及建设任务</t>
  </si>
  <si>
    <t>计划整合数及资金规模</t>
  </si>
  <si>
    <t>完成整合数</t>
  </si>
  <si>
    <t>筹资方式</t>
  </si>
  <si>
    <t>资金级次</t>
  </si>
  <si>
    <t>补助标准</t>
  </si>
  <si>
    <t>项目监管主管部门</t>
  </si>
  <si>
    <t>责任单位</t>
  </si>
  <si>
    <t>帮扶贫困村个数</t>
  </si>
  <si>
    <t>帮扶贫困人口（人）</t>
  </si>
  <si>
    <t>进度计划</t>
  </si>
  <si>
    <t>绩效目标</t>
  </si>
  <si>
    <t/>
  </si>
  <si>
    <t>应开工时间</t>
  </si>
  <si>
    <t>应完工时间</t>
  </si>
  <si>
    <t>合计</t>
  </si>
  <si>
    <t>农村基础实施扶贫</t>
  </si>
  <si>
    <t>道路项目进村路、进户路、田间路及附属畅通工程</t>
  </si>
  <si>
    <t>陈家湾</t>
  </si>
  <si>
    <t>已完工</t>
  </si>
  <si>
    <t>已拨付</t>
  </si>
  <si>
    <t>吴村村</t>
  </si>
  <si>
    <t>桥全长54.65米，三跨混凝土空心板桥，桥面宽7.5米，建设好该道路方便垣上8个行政村1个贫困村居民出入通行</t>
  </si>
  <si>
    <t>政府投资</t>
  </si>
  <si>
    <t>省级</t>
  </si>
  <si>
    <t>结合县级扶贫规划、项目预算、本年实施进度及年度预计完成支付情况予以补助</t>
  </si>
  <si>
    <t>交通局</t>
  </si>
  <si>
    <t>详见附表2-1</t>
  </si>
  <si>
    <t>金家庄</t>
  </si>
  <si>
    <t>南辛安村</t>
  </si>
  <si>
    <t>S248--南辛安加宽路、硬化路面，全长4.59公里，宽4.5米，全线采用4级以上农村等级公路</t>
  </si>
  <si>
    <t>详见附表2-2</t>
  </si>
  <si>
    <t>农村饮水安全工程</t>
  </si>
  <si>
    <t>金家庄村</t>
  </si>
  <si>
    <t>金家庄-明家焉-北辛安水源地保护提质工程，总投资495万元，玻璃钢管道建设，管网全长6公里，每20多米修建一个检查井，全管网回填密闭保温</t>
  </si>
  <si>
    <t>水利局</t>
  </si>
  <si>
    <t>详见附表2-3</t>
  </si>
  <si>
    <t>北辛安村养殖场生产生活用水工程，总投资149万元，修建截潜流工程滚水坝；修建砖混净化处理车间；修建钢筋混凝土封闭式；新增水处理设备；铺设提水管路；提水设备；泵房、输电线路。</t>
  </si>
  <si>
    <t>详见附表2-4</t>
  </si>
  <si>
    <t>金家庄村饮用水改善工程，总投资146.73万元，新建封闭式钢筋混凝土净化水池；修建净化水处理车间；配备水净化处理设备；配套变压器及线路；铺设De90PE管</t>
  </si>
  <si>
    <t>详见附表2-5</t>
  </si>
  <si>
    <t>明家焉村</t>
  </si>
  <si>
    <t>水窑、截潜流、管路、维修旧井</t>
  </si>
  <si>
    <t>详见附表2-6</t>
  </si>
  <si>
    <t>王家岭村</t>
  </si>
  <si>
    <t>翠头自然村修建水塔、水源点、管路、检查井、机房等</t>
  </si>
  <si>
    <t>详见附表2-7</t>
  </si>
  <si>
    <t>危房改造工程</t>
  </si>
  <si>
    <t>留誉</t>
  </si>
  <si>
    <t>留誉村</t>
  </si>
  <si>
    <t>极大的改善了并提高了留誉三村人的住房问题</t>
  </si>
  <si>
    <t>扶贫办</t>
  </si>
  <si>
    <t>详见附表2-8</t>
  </si>
  <si>
    <t>造地打坝</t>
  </si>
  <si>
    <t>惠家坪村</t>
  </si>
  <si>
    <t>造地70亩，提高了全村人的经济效益。提高了人民的生活质量</t>
  </si>
  <si>
    <t>详见附表2-9</t>
  </si>
  <si>
    <t>苗吾村</t>
  </si>
  <si>
    <t>修建水源工程、水塔维修、管路工程、提水设备等，该工程已完工并投入使用，解决了本村村民的人畜饮水安全</t>
  </si>
  <si>
    <t>详见附表2-10</t>
  </si>
  <si>
    <t>修建水源工程、水塔维修、管路工程、提水设备等，该工程已完工并投入使用，解决了本村余村民的人畜饮水安全</t>
  </si>
  <si>
    <t>详见附表2-11</t>
  </si>
  <si>
    <t>杨家沟村</t>
  </si>
  <si>
    <t>详见附表2-12</t>
  </si>
  <si>
    <t>张家圪台村</t>
  </si>
  <si>
    <t>详见附表2-13</t>
  </si>
  <si>
    <t>寨子湾村</t>
  </si>
  <si>
    <t>详见附表2-14</t>
  </si>
  <si>
    <t>高村</t>
  </si>
  <si>
    <t>详见附表2-15</t>
  </si>
  <si>
    <t>陈家庄村</t>
  </si>
  <si>
    <t>详见附表2-16</t>
  </si>
  <si>
    <t>塔村</t>
  </si>
  <si>
    <t>详见附表2-17</t>
  </si>
  <si>
    <t>详见附表2-18</t>
  </si>
  <si>
    <t>刘家圪垯村</t>
  </si>
  <si>
    <t>详见附表2-19</t>
  </si>
  <si>
    <t>详见附表2-20</t>
  </si>
  <si>
    <t>已开工</t>
  </si>
  <si>
    <t>修建水源工程、水塔维修、管路工程、提水设备等，该工程已完工并投入使用，解决了本村958村民的人畜饮水安全</t>
  </si>
  <si>
    <t>详见附表2-21</t>
  </si>
  <si>
    <t>造地10.48亩，拦洪、淤地、造地，改善当地生态环境，增加粮食产量，增加农民人均纯收入。</t>
  </si>
  <si>
    <t>发改局</t>
  </si>
  <si>
    <t>20019/12/31</t>
  </si>
  <si>
    <t>详见附表2-22</t>
  </si>
  <si>
    <t>南沟村</t>
  </si>
  <si>
    <t>南沟-庙沟路段全长3.935公里，解决了南沟村及附近的几个行政村以及下辖自然村的生产生活带来极大方便。</t>
  </si>
  <si>
    <t>详见附表2-23</t>
  </si>
  <si>
    <t>道路建设刘家山-卧龙咀1.9公里，解决了交通出行问题。</t>
  </si>
  <si>
    <t>详见附表2-24</t>
  </si>
  <si>
    <t>惠家坪-苗吾-北辛安路线4.954km，解决了惠家坪村383户1139人和苗吾村306户978人的出行问题</t>
  </si>
  <si>
    <t>详见附表2-25</t>
  </si>
  <si>
    <t>道路建设寨则湾-李家焉全长约2.1公里，解决了寨子湾村450户1330人的出行。</t>
  </si>
  <si>
    <t>详见附表2-26</t>
  </si>
  <si>
    <t>曹家圪垛村</t>
  </si>
  <si>
    <t>集中安置点道路建设1.090公里，解决了集中安置点人的出行问题，从而带动了农民的经济全面发展</t>
  </si>
  <si>
    <t>详见附表2-27</t>
  </si>
  <si>
    <t>产业扶贫</t>
  </si>
  <si>
    <t>种养殖补助</t>
  </si>
  <si>
    <t>总投资87万元南沟村蓄水养殖项目，工程验收合格率90%以上，能够按期完工，工程内容不得超过本县定额，新增养鱼项目村集体经济破零，使用年限8年，群众满意度到90%以上</t>
  </si>
  <si>
    <t>详见附表2-28</t>
  </si>
  <si>
    <t>大桥上-寨则湾3.7公里，解决了寨子湾村450户1330人的出行问题</t>
  </si>
  <si>
    <t>详见附表2-29</t>
  </si>
  <si>
    <t>杨家沟-曹家圪垛1.3公里，解决了杨家沟村164户521人，曹家圪垛村212户648人的生命安全作出防护以及出行安全</t>
  </si>
  <si>
    <t>详见附表2-30</t>
  </si>
  <si>
    <t>人居环境改善</t>
  </si>
  <si>
    <t>人居环境改善项目1处，总投资85万元，工程验收合格率90%以上，能够按期完工，工程内容不得超过本县定额，提升该村包括贫困人口449余人居住生活环境，使用年限10年，群众满意度到90%以上</t>
  </si>
  <si>
    <t>详见附表2-31</t>
  </si>
  <si>
    <t>2017年欠款</t>
  </si>
  <si>
    <t>造地85亩，提高了928名贫困户的经济效益。提高了人民的生活质量</t>
  </si>
  <si>
    <t>详见附表2-32</t>
  </si>
  <si>
    <t>修建水源工程、水塔维修、管路工程、提水设备等，该工程已完工并投入使用，解决了本村380村民的人畜饮水安全</t>
  </si>
  <si>
    <t>详见附表2-33</t>
  </si>
  <si>
    <t>详见附表2-34</t>
  </si>
  <si>
    <t>修建水源工程、水塔维修、管路工程、提水设备等，该工程已完工并投入使用，解决了本村36村民的人畜饮水安全</t>
  </si>
  <si>
    <t>详见附表2-35</t>
  </si>
  <si>
    <t>下岔沟村</t>
  </si>
  <si>
    <t>详见附表2-36</t>
  </si>
  <si>
    <t>三交</t>
  </si>
  <si>
    <t>枣洼村</t>
  </si>
  <si>
    <t>该工程全长6.6公里，其中2.6公里沥青路面，路基宽度6.5米，路面5.5米。4公里水泥路面，路基5.5米，路面4.5米。</t>
  </si>
  <si>
    <t>详见附表2-37</t>
  </si>
  <si>
    <t>高家焉村</t>
  </si>
  <si>
    <t>该工程全长5.395公里，其中主线3.305公里，起点位于高家焉文化广场，终点达杨家坡村村头，主线路基5.5米，路面4.5米。支线长2.09公里，起点于榆树焉与靳家山交叉口，终点到靳家山村，路基宽度4.5米，路面3.5米，采用四级以下公路标准建设。</t>
  </si>
  <si>
    <t>详见附表2-38</t>
  </si>
  <si>
    <t>党家寨村</t>
  </si>
  <si>
    <t>林场公路2.4公里及周边631亩地进行绿化，</t>
  </si>
  <si>
    <t>省级、县级</t>
  </si>
  <si>
    <t>县级其他资225.889849万元省级整合资金41.418151万元</t>
  </si>
  <si>
    <t>详见附表2-39</t>
  </si>
  <si>
    <t>硬化2.1公里，宽3.5米，厚18公分的路面。</t>
  </si>
  <si>
    <t>详见附表2-40</t>
  </si>
  <si>
    <t>坪上村</t>
  </si>
  <si>
    <t>道路硬化工程，厕所新建一所，下水道管道120米，围墙等。</t>
  </si>
  <si>
    <t>详见附表2-41</t>
  </si>
  <si>
    <t>康家岭村</t>
  </si>
  <si>
    <t>修建一座宽5米，长5米拱桥.</t>
  </si>
  <si>
    <t>详见附表2-42</t>
  </si>
  <si>
    <t>厚积坡村</t>
  </si>
  <si>
    <t>改建路段全长3.691千米，路基宽度4.5米，路面宽度3.5米。</t>
  </si>
  <si>
    <t>县级扶贫整合配套资金208.042451万元，省级整合资金4486455.49万元</t>
  </si>
  <si>
    <t>详见附表2-43</t>
  </si>
  <si>
    <t>堡则则村</t>
  </si>
  <si>
    <t>路基工程，路面工程，土方、排水，安全防护工程，绿化等</t>
  </si>
  <si>
    <t>县级</t>
  </si>
  <si>
    <t>结合本年实施进度及年度预计完成支付情况予以补助</t>
  </si>
  <si>
    <t>详见附表2-44</t>
  </si>
  <si>
    <t>杨家坡村</t>
  </si>
  <si>
    <t>修一条长267米，宽2米，深1米的排洪渠</t>
  </si>
  <si>
    <t>详见附表2-45</t>
  </si>
  <si>
    <t>庄上</t>
  </si>
  <si>
    <t>解家峪村</t>
  </si>
  <si>
    <t>解决解家峪贫困村250户，710口人的人畜吃水安全问题，引水到户，告别了全村饮水的艰难处境。</t>
  </si>
  <si>
    <t>详见附表2-46</t>
  </si>
  <si>
    <t>薛村</t>
  </si>
  <si>
    <t>2019年新增</t>
  </si>
  <si>
    <t>大凤山村</t>
  </si>
  <si>
    <t>钢管路1500米，水塔252立方，检查井22个，水窑1个20立方米等其他附属设施，解决了676人的饮水问题，其中贫困户531人。</t>
  </si>
  <si>
    <t>详见附表2-47</t>
  </si>
  <si>
    <t>斜则村</t>
  </si>
  <si>
    <t>上水管路600米，输水管路3400米，水塔100立方米，检查井12个，蓄水池60立方米等其他附属设施，解决了520人的饮水问题。</t>
  </si>
  <si>
    <t>详见附表2-48</t>
  </si>
  <si>
    <t>焉头村</t>
  </si>
  <si>
    <t>任家塔自然村项目的建设，解决了本村,701村民的人畜饮水安全本。</t>
  </si>
  <si>
    <t>详见附表2-49</t>
  </si>
  <si>
    <t>焉头钢管路1000米，水塔2个分别400立方，检查井6个，水井2个分别20立方立方米等其他附属设施，解决了855人的饮水问题。</t>
  </si>
  <si>
    <t>详见附表2-50</t>
  </si>
  <si>
    <t>石西</t>
  </si>
  <si>
    <t>好学村</t>
  </si>
  <si>
    <t>本项目主线长212米，支线长32.5米，路线总长244.5米。路基土石方2695.9立方米，其中挖土方298.5立方米，借土填方2397.4立方米；C20片石混凝土挡墙347.6立方米；C30混凝土护墩24.94；砖砌拦水带3.51立方米；C30水泥混凝土路面733.5平方米，平面交叉36平方米，涵洞1道。建成后可解决全村1298人，贫困人口775人的出行方便。</t>
  </si>
  <si>
    <t>详见附表2-51</t>
  </si>
  <si>
    <t>旅游基础条件改善</t>
  </si>
  <si>
    <t>柳林镇</t>
  </si>
  <si>
    <t>于家沟村</t>
  </si>
  <si>
    <t>主体层装修、挡墙14平方上下水及回填土全部竣工</t>
  </si>
  <si>
    <t>旅游局</t>
  </si>
  <si>
    <t>详见附表2-52</t>
  </si>
  <si>
    <t>锄沟村</t>
  </si>
  <si>
    <t>全长1.725千米，路基宽5.5米，路面宽4.5米，全线设涵洞4道，并设置排水系统和安防设施。</t>
  </si>
  <si>
    <t>详见附表2-53</t>
  </si>
  <si>
    <t>贾家垣</t>
  </si>
  <si>
    <t>枣林村</t>
  </si>
  <si>
    <t>村内整治，挖土方、回填方，挡土墙，压实及场地硬化。</t>
  </si>
  <si>
    <t>详见附表2-54</t>
  </si>
  <si>
    <t>曹家沟村</t>
  </si>
  <si>
    <t>村内道路沙砾地质，造成群众安全隐患，挖方，挡墙，护坡，解决3个村，1324人的出行安全问题（贫困12户44人）。</t>
  </si>
  <si>
    <t>详见附表2-55</t>
  </si>
  <si>
    <t>高家沟</t>
  </si>
  <si>
    <t>南寺沟村</t>
  </si>
  <si>
    <t>为南寺沟村改建了一座长10米，宽6米，高0.6米的危桥</t>
  </si>
  <si>
    <t>详见附表2-56</t>
  </si>
  <si>
    <t>王家塔村</t>
  </si>
  <si>
    <t>防撞墙420米、单面波形梁钢护栏2096米，禁令标志24个</t>
  </si>
  <si>
    <t>详见附表2-57</t>
  </si>
  <si>
    <t>高家沟村</t>
  </si>
  <si>
    <t>道路硬化120米、石墙高24米、长19米，土方回填</t>
  </si>
  <si>
    <t>详见附表2-58</t>
  </si>
  <si>
    <t>农田灌溉</t>
  </si>
  <si>
    <t>白家塔村</t>
  </si>
  <si>
    <t>水源工程、管道工程、附属建筑物工程、输变电工程，2019年付工程款183957.61元，工程监理费19552.39元</t>
  </si>
  <si>
    <t>详见附表2-59</t>
  </si>
  <si>
    <t>蓄水次1个、水塔1个、管路进户等</t>
  </si>
  <si>
    <t>详见附表2-60</t>
  </si>
  <si>
    <t>南阳山村</t>
  </si>
  <si>
    <t>新建道路1.01公里，钢筋混凝土防撞护栏，波形护栏</t>
  </si>
  <si>
    <t>详见附表2-61</t>
  </si>
  <si>
    <t>集贸市场建设</t>
  </si>
  <si>
    <t>集贸市场建设工程1处，工程验收合格率90%以上，能够按期完工，工程内容不得超过本县定额，改善周边区域（含546贫困人口）集贸环境，使用年限10年，群众满意度到90%以上.</t>
  </si>
  <si>
    <t>详见附表2-62</t>
  </si>
  <si>
    <t>郝家庄村</t>
  </si>
  <si>
    <t>解决饮水安全工程1处，工程验收合格率90%以上，能够按期完工，工程内容不得超过本县定额，提升915人（含915贫困人口）吃水安全，使用年限10年，群众满意度到90%以上</t>
  </si>
  <si>
    <t>详见附表2-63</t>
  </si>
  <si>
    <t>详见附表2-64</t>
  </si>
  <si>
    <t>郝家庄-前山3.2公里道路改造工程，总投资290万元，工程验收合格率90%以上，能够按期完工，工程内容不得超过本县定额，解决1280（含贫困人口915）人出行方便，使用年限12年，群众满意度到90%以上,2019年付工程设计费24170元，付工程监理费31980元。</t>
  </si>
  <si>
    <t>详见附表2-65</t>
  </si>
  <si>
    <t>解决饮水安全工程1处，工程验收合格率90%以上，能够按期完工，工程内容不得超过本县定额，提升875人（含875贫困人口）吃水安全，使用年限10年，群众满意度到90%以上</t>
  </si>
  <si>
    <t>详见附表2-66</t>
  </si>
  <si>
    <t>阴塔村</t>
  </si>
  <si>
    <t>解决饮水安全工程1处，工程验收合格率90%以上，能够按期完工，工程内容不得超过本县定额，提升670人（含670贫困人口）吃水安全，使用年限10年，群众满意度到90%以上</t>
  </si>
  <si>
    <t>详见附表2-67</t>
  </si>
  <si>
    <t>阴塔-刘家垣道路工程全长6.5公里，宽4.5米，总投资653万元，工程验收合格率90%以上，能够按期完工，工程内容不得超过本县定额，解决含贫困人口670人出行方便，使用年限12年，群众满意度到90%以上,2019年付工程款1140471元，付工程设计费86000元</t>
  </si>
  <si>
    <t>详见附表2-68</t>
  </si>
  <si>
    <t>阴塔村内380米道路硬化，波形护栏381米，石墙等</t>
  </si>
  <si>
    <t>详见附表2-69</t>
  </si>
  <si>
    <t>该项目改建路段全长2.136公里，路基宽度为4.5m，行车道宽度为3.5m，两侧各设0.5m土路肩，采用水泥混凝土路面，小桥涵设计洪水频率1/25，汽车荷载等级采用公路-Ⅱ级。</t>
  </si>
  <si>
    <t>详见附表2-70</t>
  </si>
  <si>
    <t>长峪-解家峪公路，全长7.769公里，总投资375万元，宽5米</t>
  </si>
  <si>
    <t>详见附表2-71</t>
  </si>
  <si>
    <t>光伏扶贫项目</t>
  </si>
  <si>
    <t>扶贫开发公司</t>
  </si>
  <si>
    <t>立项批复25座电站，电站容量8.257mwp，其中3座0.132mwp由贫困村自行建设，22座8.125mwp由柳林县扶贫开发公司招标晋能清洁能源光伏工程有限公司承建，可带动1239贫困户，预计年收益3000元/年。</t>
  </si>
  <si>
    <t>县级配套财政专项扶贫资金225.039451万元，县级配套扶贫整合资金1867.9605.49</t>
  </si>
  <si>
    <t>能源局</t>
  </si>
  <si>
    <t>详见附表2-72</t>
  </si>
  <si>
    <t>实施柳林县饮水安全全覆盖建设项目，进一步提升巩固我县农村供水工程的标准化建设程度，惠及全县15个乡镇、99个行政村、142个自然村、78564口人。</t>
  </si>
  <si>
    <t>省级财政专项扶贫资金2556万元，县级财政专项扶贫资金6274.960549万元，</t>
  </si>
  <si>
    <t>详见附表2-73</t>
  </si>
  <si>
    <t>附件2</t>
  </si>
  <si>
    <t>柳林县2020年统筹整合财政涉
农资金实施方案部门汇总表</t>
  </si>
  <si>
    <t>项目</t>
  </si>
  <si>
    <t>金额</t>
  </si>
  <si>
    <t>项目个数</t>
  </si>
  <si>
    <t>涉及贫困人口数</t>
  </si>
  <si>
    <t>一、部门</t>
  </si>
  <si>
    <t>二、乡镇</t>
  </si>
  <si>
    <t>李家湾</t>
  </si>
  <si>
    <t>穆村</t>
  </si>
  <si>
    <t>王家沟</t>
  </si>
  <si>
    <t>成家庄</t>
  </si>
  <si>
    <t>孟门</t>
  </si>
  <si>
    <t>附件3</t>
  </si>
  <si>
    <t>柳林县2020年统筹整合财政涉农资金
实施方案类别汇总</t>
  </si>
  <si>
    <t>项目大类</t>
  </si>
  <si>
    <t>小类</t>
  </si>
  <si>
    <t>一、农村基础实施扶贫</t>
  </si>
  <si>
    <t>二、生态扶贫</t>
  </si>
  <si>
    <t>村庄绿化</t>
  </si>
  <si>
    <t>道路绿化</t>
  </si>
  <si>
    <t>三、产业扶贫</t>
  </si>
  <si>
    <t>扶持农村小型加工业</t>
  </si>
  <si>
    <t>四、教科文卫扶贫</t>
  </si>
  <si>
    <t>中、高职业受教育救助</t>
  </si>
  <si>
    <t>贫困大学生补助</t>
  </si>
  <si>
    <t>五、社会保障扶贫</t>
  </si>
  <si>
    <t>各类技能培训</t>
  </si>
  <si>
    <t>六、撬动社会力量扶贫</t>
  </si>
  <si>
    <t>扶贫贷款贴息</t>
  </si>
  <si>
    <t>金融贷款风险金注入</t>
  </si>
  <si>
    <t>附件4</t>
  </si>
  <si>
    <t>柳林县2020年统筹整合财政涉农资金来源表</t>
  </si>
  <si>
    <t>单位：元</t>
  </si>
  <si>
    <t>项     目</t>
  </si>
  <si>
    <t>整合文件内容</t>
  </si>
  <si>
    <t>部门</t>
  </si>
  <si>
    <t>财政专项扶贫资金</t>
  </si>
  <si>
    <t>其他涉农整合资金</t>
  </si>
  <si>
    <t>一、省级专项转移支付资金</t>
  </si>
  <si>
    <t>晋财农（2019）147号</t>
  </si>
  <si>
    <t>关于下达2020年财政专项扶贫资金预算指标的通知</t>
  </si>
  <si>
    <t>晋财农（2019）158号</t>
  </si>
  <si>
    <t>关于下达2020年省级林业改革发展转移支付资金的通知</t>
  </si>
  <si>
    <t>林业局</t>
  </si>
  <si>
    <t>晋财农（2019）172号</t>
  </si>
  <si>
    <t>关于下达2020年省级水利转移支付资金预算指标的通知</t>
  </si>
  <si>
    <t>晋财农（2019）174号</t>
  </si>
  <si>
    <t>关于下达2020年省级农业生产发展资金指标的通知</t>
  </si>
  <si>
    <t>农业农村局</t>
  </si>
  <si>
    <t>农机中心</t>
  </si>
  <si>
    <t>农经中心</t>
  </si>
  <si>
    <t xml:space="preserve">  晋财建一（2019）259号</t>
  </si>
  <si>
    <t>关于下达2020年省级以工代赈资金预算指标的通知</t>
  </si>
  <si>
    <t>发改</t>
  </si>
  <si>
    <t>吕财农（2020）4号</t>
  </si>
  <si>
    <t>关于下达2020年省级水利转移支付资金</t>
  </si>
  <si>
    <t>晋财农（2019）149号</t>
  </si>
  <si>
    <t>关于下达2020年农村综合改革转移支付的通知</t>
  </si>
  <si>
    <t>二、市级专项转移支付</t>
  </si>
  <si>
    <t>三、县级配套扶贫整合资金</t>
  </si>
  <si>
    <t xml:space="preserve">     县本级年初预算待整合资金</t>
  </si>
  <si>
    <t>年初预算扶贫整合切块县级资金</t>
  </si>
  <si>
    <t>四、其他资金</t>
  </si>
  <si>
    <t>吕财农（2019）111号</t>
  </si>
  <si>
    <t>关于下达农业产业化项目资金的通知</t>
  </si>
  <si>
    <t>扶贫专户利息结余</t>
  </si>
  <si>
    <t>附件5</t>
  </si>
  <si>
    <t>柳林县2020年统筹整合财政涉农资金同比上年增长比例表</t>
  </si>
  <si>
    <t>2019年整合资金</t>
  </si>
  <si>
    <t>2020年整合资金</t>
  </si>
  <si>
    <t>同比上年增长比例%</t>
  </si>
  <si>
    <t>各级部门整合资金</t>
  </si>
  <si>
    <t>一、省级扶贫整合资金</t>
  </si>
  <si>
    <t>二、市级扶贫整合资金</t>
  </si>
  <si>
    <t>三、县级扶贫整合资金</t>
  </si>
  <si>
    <t>四、其他扶贫整合资金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</si>
</sst>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00_);[Red]\(0.00\)"/>
    <numFmt numFmtId="179" formatCode="0_ "/>
    <numFmt numFmtId="180" formatCode="yyyy/m/d;@"/>
  </numFmts>
  <fonts count="40">
    <font>
      <sz val="11"/>
      <color theme="1"/>
      <name val="宋体"/>
      <charset val="134"/>
      <scheme val="minor"/>
    </font>
    <font>
      <sz val="16"/>
      <color theme="1"/>
      <name val="黑体"/>
      <charset val="134"/>
    </font>
    <font>
      <sz val="22"/>
      <color theme="1"/>
      <name val="方正小标宋简体"/>
      <charset val="134"/>
    </font>
    <font>
      <b/>
      <sz val="10"/>
      <color theme="1"/>
      <name val="仿宋_GB2312"/>
      <charset val="134"/>
    </font>
    <font>
      <sz val="10"/>
      <color theme="1"/>
      <name val="仿宋_GB2312"/>
      <charset val="134"/>
    </font>
    <font>
      <sz val="11"/>
      <color theme="1"/>
      <name val="仿宋_GB2312"/>
      <charset val="134"/>
    </font>
    <font>
      <b/>
      <sz val="11"/>
      <color theme="1"/>
      <name val="仿宋_GB2312"/>
      <charset val="134"/>
    </font>
    <font>
      <sz val="10"/>
      <name val="仿宋_GB2312"/>
      <charset val="134"/>
    </font>
    <font>
      <sz val="9"/>
      <name val="仿宋_GB2312"/>
      <charset val="134"/>
    </font>
    <font>
      <sz val="9"/>
      <color theme="1"/>
      <name val="仿宋_GB2312"/>
      <charset val="134"/>
    </font>
    <font>
      <sz val="12"/>
      <color theme="1"/>
      <name val="仿宋_GB2312"/>
      <charset val="134"/>
    </font>
    <font>
      <b/>
      <sz val="12"/>
      <color theme="1"/>
      <name val="仿宋_GB2312"/>
      <charset val="134"/>
    </font>
    <font>
      <sz val="12"/>
      <name val="仿宋_GB2312"/>
      <charset val="134"/>
    </font>
    <font>
      <sz val="12"/>
      <color theme="1"/>
      <name val="楷体_GB2312"/>
      <charset val="134"/>
    </font>
    <font>
      <b/>
      <sz val="12"/>
      <color theme="1"/>
      <name val="楷体_GB2312"/>
      <charset val="134"/>
    </font>
    <font>
      <sz val="11"/>
      <color rgb="FFFF0000"/>
      <name val="宋体"/>
      <charset val="134"/>
      <scheme val="minor"/>
    </font>
    <font>
      <b/>
      <sz val="20"/>
      <color theme="1"/>
      <name val="宋体"/>
      <charset val="134"/>
      <scheme val="minor"/>
    </font>
    <font>
      <b/>
      <sz val="8"/>
      <color theme="1"/>
      <name val="宋体"/>
      <charset val="134"/>
      <scheme val="minor"/>
    </font>
    <font>
      <sz val="8"/>
      <color theme="1"/>
      <name val="宋体"/>
      <charset val="134"/>
      <scheme val="minor"/>
    </font>
    <font>
      <sz val="8"/>
      <color theme="1"/>
      <name val="宋体"/>
      <charset val="134"/>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7"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8" fillId="0" borderId="0" applyNumberFormat="0" applyFill="0" applyBorder="0" applyAlignment="0" applyProtection="0">
      <alignment vertical="center"/>
    </xf>
    <xf numFmtId="0" fontId="29" fillId="4" borderId="10" applyNumberFormat="0" applyAlignment="0" applyProtection="0">
      <alignment vertical="center"/>
    </xf>
    <xf numFmtId="0" fontId="30" fillId="5" borderId="11" applyNumberFormat="0" applyAlignment="0" applyProtection="0">
      <alignment vertical="center"/>
    </xf>
    <xf numFmtId="0" fontId="31" fillId="5" borderId="10" applyNumberFormat="0" applyAlignment="0" applyProtection="0">
      <alignment vertical="center"/>
    </xf>
    <xf numFmtId="0" fontId="32" fillId="6" borderId="12" applyNumberFormat="0" applyAlignment="0" applyProtection="0">
      <alignment vertical="center"/>
    </xf>
    <xf numFmtId="0" fontId="33" fillId="0" borderId="13" applyNumberFormat="0" applyFill="0" applyAlignment="0" applyProtection="0">
      <alignment vertical="center"/>
    </xf>
    <xf numFmtId="0" fontId="34" fillId="0" borderId="14"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cellStyleXfs>
  <cellXfs count="97">
    <xf numFmtId="0" fontId="0" fillId="0" borderId="0" xfId="0"/>
    <xf numFmtId="0" fontId="1" fillId="0" borderId="0" xfId="0" applyFont="1"/>
    <xf numFmtId="0" fontId="2" fillId="0" borderId="0" xfId="0" applyFont="1" applyAlignment="1">
      <alignment horizontal="center" vertical="center"/>
    </xf>
    <xf numFmtId="0" fontId="0" fillId="0" borderId="0" xfId="0" applyAlignment="1">
      <alignment horizontal="center" vertical="center"/>
    </xf>
    <xf numFmtId="0" fontId="3" fillId="0" borderId="1" xfId="0" applyFont="1" applyBorder="1" applyAlignment="1">
      <alignment horizontal="center" vertical="center" wrapText="1" shrinkToFit="1"/>
    </xf>
    <xf numFmtId="0" fontId="4" fillId="0" borderId="1" xfId="0" applyFont="1" applyBorder="1" applyAlignment="1">
      <alignment horizontal="center" vertical="center"/>
    </xf>
    <xf numFmtId="176" fontId="4" fillId="0" borderId="1" xfId="0" applyNumberFormat="1" applyFont="1" applyBorder="1" applyAlignment="1">
      <alignment horizontal="center" vertical="center"/>
    </xf>
    <xf numFmtId="0" fontId="4" fillId="0" borderId="2" xfId="0" applyFont="1" applyBorder="1" applyAlignment="1">
      <alignment horizontal="center" vertical="center"/>
    </xf>
    <xf numFmtId="0" fontId="0" fillId="2" borderId="0" xfId="0" applyFill="1"/>
    <xf numFmtId="0" fontId="1" fillId="2" borderId="0" xfId="0" applyFont="1" applyFill="1"/>
    <xf numFmtId="0" fontId="5" fillId="2" borderId="0" xfId="0" applyFont="1" applyFill="1" applyAlignment="1">
      <alignment horizontal="center" vertical="center"/>
    </xf>
    <xf numFmtId="0" fontId="5" fillId="0" borderId="0" xfId="0" applyFont="1" applyAlignment="1">
      <alignment horizontal="center" vertical="center"/>
    </xf>
    <xf numFmtId="0" fontId="6" fillId="2"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shrinkToFit="1"/>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0" fontId="4" fillId="0" borderId="1" xfId="0" applyNumberFormat="1" applyFont="1" applyFill="1" applyBorder="1" applyAlignment="1" applyProtection="1">
      <alignment horizontal="center" vertical="center" wrapText="1"/>
      <protection locked="0"/>
    </xf>
    <xf numFmtId="0" fontId="4" fillId="2" borderId="1" xfId="0" applyNumberFormat="1" applyFont="1" applyFill="1" applyBorder="1" applyAlignment="1">
      <alignment horizontal="center" vertical="center" wrapText="1"/>
    </xf>
    <xf numFmtId="177" fontId="7" fillId="0" borderId="1" xfId="0" applyNumberFormat="1" applyFont="1" applyFill="1" applyBorder="1" applyAlignment="1" applyProtection="1">
      <alignment horizontal="center" vertical="center"/>
      <protection locked="0"/>
    </xf>
    <xf numFmtId="0" fontId="5" fillId="2" borderId="1" xfId="0" applyNumberFormat="1" applyFont="1" applyFill="1" applyBorder="1" applyAlignment="1" applyProtection="1">
      <alignment horizontal="center" vertical="center" wrapText="1"/>
      <protection hidden="1"/>
    </xf>
    <xf numFmtId="177" fontId="8" fillId="0" borderId="1" xfId="0" applyNumberFormat="1" applyFont="1" applyFill="1" applyBorder="1" applyAlignment="1" applyProtection="1">
      <alignment horizontal="center" vertical="center" wrapText="1" shrinkToFit="1"/>
      <protection locked="0"/>
    </xf>
    <xf numFmtId="0" fontId="9" fillId="0" borderId="1" xfId="0" applyFont="1" applyBorder="1" applyAlignment="1">
      <alignment horizontal="center" vertical="center" wrapText="1" shrinkToFit="1"/>
    </xf>
    <xf numFmtId="177" fontId="4" fillId="0" borderId="1" xfId="0" applyNumberFormat="1" applyFont="1" applyBorder="1" applyAlignment="1">
      <alignment horizontal="center" vertical="center"/>
    </xf>
    <xf numFmtId="0" fontId="4" fillId="2" borderId="3" xfId="0" applyNumberFormat="1" applyFont="1" applyFill="1" applyBorder="1" applyAlignment="1">
      <alignment horizontal="center" vertical="center" wrapText="1"/>
    </xf>
    <xf numFmtId="0" fontId="2" fillId="0" borderId="0" xfId="0" applyFont="1" applyAlignment="1">
      <alignment horizontal="center" vertical="justify" wrapText="1"/>
    </xf>
    <xf numFmtId="0" fontId="2" fillId="0" borderId="0" xfId="0" applyFont="1" applyAlignment="1">
      <alignment horizontal="center" wrapText="1"/>
    </xf>
    <xf numFmtId="0" fontId="2" fillId="0" borderId="0" xfId="0" applyFont="1" applyAlignment="1">
      <alignment horizontal="center"/>
    </xf>
    <xf numFmtId="0" fontId="10" fillId="0" borderId="0" xfId="0" applyFont="1"/>
    <xf numFmtId="0" fontId="10" fillId="0" borderId="0" xfId="0" applyFont="1" applyAlignment="1">
      <alignment horizontal="right" vertical="center"/>
    </xf>
    <xf numFmtId="0" fontId="11" fillId="0" borderId="1" xfId="0" applyFont="1" applyBorder="1" applyAlignment="1">
      <alignment horizontal="center" vertical="center"/>
    </xf>
    <xf numFmtId="0" fontId="10" fillId="0" borderId="1" xfId="0" applyFont="1" applyBorder="1" applyAlignment="1">
      <alignment horizontal="center" vertical="center"/>
    </xf>
    <xf numFmtId="178" fontId="10" fillId="0" borderId="1" xfId="0" applyNumberFormat="1" applyFont="1" applyBorder="1" applyAlignment="1">
      <alignment horizontal="center" vertical="center"/>
    </xf>
    <xf numFmtId="0" fontId="10"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shrinkToFit="1"/>
      <protection locked="0"/>
    </xf>
    <xf numFmtId="0" fontId="10" fillId="2" borderId="1" xfId="0" applyFont="1" applyFill="1" applyBorder="1" applyAlignment="1" applyProtection="1">
      <alignment horizontal="center" vertical="center" wrapText="1"/>
      <protection locked="0"/>
    </xf>
    <xf numFmtId="0" fontId="10" fillId="0" borderId="1" xfId="0" applyFont="1" applyBorder="1" applyAlignment="1">
      <alignment horizontal="center" vertical="center" wrapText="1" shrinkToFit="1"/>
    </xf>
    <xf numFmtId="0" fontId="12" fillId="0" borderId="1" xfId="0" applyFont="1" applyFill="1" applyBorder="1" applyAlignment="1" applyProtection="1">
      <alignment horizontal="center" vertical="center"/>
      <protection locked="0"/>
    </xf>
    <xf numFmtId="0" fontId="13" fillId="0" borderId="0" xfId="0" applyFont="1" applyAlignment="1">
      <alignment horizontal="center" vertical="center"/>
    </xf>
    <xf numFmtId="0" fontId="13" fillId="0" borderId="0" xfId="0" applyFont="1" applyAlignment="1">
      <alignment horizontal="right" vertical="center"/>
    </xf>
    <xf numFmtId="0" fontId="14" fillId="0" borderId="1"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176" fontId="13" fillId="0" borderId="1" xfId="0" applyNumberFormat="1" applyFont="1" applyBorder="1" applyAlignment="1" applyProtection="1">
      <alignment horizontal="center" vertical="center"/>
      <protection hidden="1"/>
    </xf>
    <xf numFmtId="0" fontId="13" fillId="0" borderId="1" xfId="0" applyFont="1" applyBorder="1" applyAlignment="1" applyProtection="1">
      <alignment horizontal="center" vertical="center"/>
      <protection hidden="1"/>
    </xf>
    <xf numFmtId="0" fontId="13" fillId="0" borderId="1" xfId="0" applyFont="1" applyBorder="1" applyAlignment="1" applyProtection="1">
      <alignment horizontal="center" vertical="center" wrapText="1" shrinkToFit="1"/>
      <protection locked="0"/>
    </xf>
    <xf numFmtId="0" fontId="15" fillId="2" borderId="0" xfId="0" applyFont="1" applyFill="1"/>
    <xf numFmtId="0" fontId="0" fillId="2" borderId="0" xfId="0" applyFill="1" applyAlignment="1">
      <alignment wrapText="1"/>
    </xf>
    <xf numFmtId="0" fontId="0" fillId="2" borderId="0" xfId="0" applyFill="1" applyAlignment="1">
      <alignment horizontal="center"/>
    </xf>
    <xf numFmtId="0" fontId="0" fillId="2" borderId="0" xfId="0" applyFill="1" applyAlignment="1">
      <alignment horizontal="center" vertical="center"/>
    </xf>
    <xf numFmtId="0" fontId="0" fillId="2" borderId="0" xfId="0" applyFill="1" applyAlignment="1">
      <alignment horizontal="center" vertical="center" wrapText="1"/>
    </xf>
    <xf numFmtId="0" fontId="0" fillId="2" borderId="0" xfId="0" applyFont="1" applyFill="1" applyAlignment="1">
      <alignment horizontal="center" vertical="center" wrapText="1"/>
    </xf>
    <xf numFmtId="0" fontId="1" fillId="2" borderId="0" xfId="0" applyFont="1" applyFill="1" applyAlignment="1">
      <alignment horizontal="left"/>
    </xf>
    <xf numFmtId="0" fontId="1" fillId="2" borderId="0" xfId="0" applyFont="1" applyFill="1" applyAlignment="1">
      <alignment horizontal="left" wrapText="1"/>
    </xf>
    <xf numFmtId="0" fontId="1" fillId="2" borderId="0" xfId="0" applyFont="1" applyFill="1" applyAlignment="1">
      <alignment horizontal="center"/>
    </xf>
    <xf numFmtId="0" fontId="16" fillId="2" borderId="0" xfId="0" applyFont="1" applyFill="1" applyAlignment="1">
      <alignment horizontal="center"/>
    </xf>
    <xf numFmtId="0" fontId="16" fillId="2" borderId="0" xfId="0" applyFont="1" applyFill="1" applyAlignment="1">
      <alignment horizontal="center" wrapText="1"/>
    </xf>
    <xf numFmtId="0" fontId="17" fillId="2" borderId="4" xfId="0" applyFont="1" applyFill="1" applyBorder="1" applyAlignment="1">
      <alignment horizontal="center" vertical="center" wrapText="1" shrinkToFit="1"/>
    </xf>
    <xf numFmtId="0" fontId="17" fillId="2" borderId="5" xfId="0" applyFont="1" applyFill="1" applyBorder="1" applyAlignment="1">
      <alignment horizontal="center" vertical="center" wrapText="1" shrinkToFit="1"/>
    </xf>
    <xf numFmtId="0" fontId="18" fillId="2" borderId="1" xfId="0" applyFont="1" applyFill="1" applyBorder="1" applyAlignment="1">
      <alignment horizontal="center" vertical="center"/>
    </xf>
    <xf numFmtId="0" fontId="18" fillId="2" borderId="1" xfId="0" applyFont="1" applyFill="1" applyBorder="1" applyAlignment="1">
      <alignment horizontal="center" vertical="center" wrapText="1" shrinkToFit="1"/>
    </xf>
    <xf numFmtId="0" fontId="18" fillId="2" borderId="1" xfId="0" applyFont="1" applyFill="1" applyBorder="1" applyAlignment="1" applyProtection="1">
      <alignment vertical="center"/>
      <protection hidden="1"/>
    </xf>
    <xf numFmtId="0" fontId="18" fillId="2" borderId="1" xfId="0" applyFont="1" applyFill="1" applyBorder="1" applyAlignment="1" applyProtection="1">
      <alignment vertical="center" wrapText="1"/>
      <protection hidden="1"/>
    </xf>
    <xf numFmtId="0" fontId="18" fillId="2" borderId="1" xfId="0" applyFont="1" applyFill="1" applyBorder="1" applyAlignment="1" applyProtection="1">
      <alignment horizontal="center" vertical="center"/>
      <protection hidden="1"/>
    </xf>
    <xf numFmtId="0" fontId="18" fillId="2" borderId="1" xfId="51" applyFont="1" applyFill="1" applyBorder="1" applyAlignment="1" applyProtection="1">
      <alignment vertical="center"/>
      <protection hidden="1"/>
    </xf>
    <xf numFmtId="0" fontId="18" fillId="2" borderId="1" xfId="51" applyFont="1" applyFill="1" applyBorder="1" applyAlignment="1" applyProtection="1">
      <alignment vertical="center" wrapText="1"/>
      <protection hidden="1"/>
    </xf>
    <xf numFmtId="0" fontId="18" fillId="2" borderId="1" xfId="51" applyFont="1" applyFill="1" applyBorder="1" applyAlignment="1" applyProtection="1">
      <alignment horizontal="center" vertical="center"/>
      <protection hidden="1"/>
    </xf>
    <xf numFmtId="0" fontId="18" fillId="2" borderId="1" xfId="50" applyFont="1" applyFill="1" applyBorder="1" applyAlignment="1" applyProtection="1">
      <alignment vertical="center"/>
      <protection hidden="1"/>
    </xf>
    <xf numFmtId="0" fontId="18" fillId="2" borderId="1" xfId="50" applyFont="1" applyFill="1" applyBorder="1" applyAlignment="1" applyProtection="1">
      <alignment vertical="center" wrapText="1"/>
      <protection hidden="1"/>
    </xf>
    <xf numFmtId="0" fontId="18" fillId="2" borderId="1" xfId="50" applyFont="1" applyFill="1" applyBorder="1" applyAlignment="1" applyProtection="1">
      <alignment horizontal="center" vertical="center"/>
      <protection hidden="1"/>
    </xf>
    <xf numFmtId="0" fontId="18" fillId="2" borderId="1" xfId="0" applyFont="1" applyFill="1" applyBorder="1" applyAlignment="1" applyProtection="1">
      <alignment horizontal="center" vertical="center" wrapText="1"/>
      <protection hidden="1"/>
    </xf>
    <xf numFmtId="0" fontId="18" fillId="2" borderId="1" xfId="0" applyFont="1" applyFill="1" applyBorder="1" applyAlignment="1">
      <alignment horizontal="center" vertical="center" wrapText="1"/>
    </xf>
    <xf numFmtId="0" fontId="18" fillId="2" borderId="1" xfId="0" applyFont="1" applyFill="1" applyBorder="1" applyAlignment="1" applyProtection="1">
      <alignment horizontal="left" vertical="center"/>
      <protection hidden="1"/>
    </xf>
    <xf numFmtId="0" fontId="18" fillId="2" borderId="1" xfId="0" applyFont="1" applyFill="1" applyBorder="1" applyAlignment="1" applyProtection="1">
      <alignment horizontal="left" vertical="center" wrapText="1"/>
      <protection hidden="1"/>
    </xf>
    <xf numFmtId="0" fontId="19" fillId="0" borderId="1" xfId="0" applyFont="1" applyFill="1" applyBorder="1" applyAlignment="1" applyProtection="1">
      <alignment horizontal="left" vertical="center" wrapText="1"/>
      <protection locked="0"/>
    </xf>
    <xf numFmtId="0" fontId="1" fillId="2" borderId="0" xfId="0" applyFont="1" applyFill="1" applyAlignment="1">
      <alignment horizontal="center" vertical="center"/>
    </xf>
    <xf numFmtId="0" fontId="1" fillId="2" borderId="0" xfId="0" applyFont="1" applyFill="1" applyAlignment="1">
      <alignment horizontal="center" vertical="center" wrapText="1"/>
    </xf>
    <xf numFmtId="0" fontId="16" fillId="2" borderId="0" xfId="0" applyFont="1" applyFill="1" applyAlignment="1">
      <alignment horizontal="center" vertical="center"/>
    </xf>
    <xf numFmtId="0" fontId="16" fillId="2" borderId="0" xfId="0" applyFont="1" applyFill="1" applyAlignment="1">
      <alignment horizontal="center" vertical="center" wrapText="1"/>
    </xf>
    <xf numFmtId="176" fontId="18" fillId="2" borderId="1" xfId="0" applyNumberFormat="1" applyFont="1" applyFill="1" applyBorder="1" applyAlignment="1">
      <alignment horizontal="center" vertical="center" wrapText="1" shrinkToFit="1"/>
    </xf>
    <xf numFmtId="176" fontId="18" fillId="2" borderId="1" xfId="0" applyNumberFormat="1" applyFont="1" applyFill="1" applyBorder="1" applyAlignment="1">
      <alignment horizontal="right" vertical="center" wrapText="1" shrinkToFit="1"/>
    </xf>
    <xf numFmtId="0" fontId="18" fillId="2" borderId="1" xfId="0" applyFont="1" applyFill="1" applyBorder="1" applyAlignment="1" applyProtection="1">
      <alignment horizontal="left" vertical="center" wrapText="1" shrinkToFit="1"/>
      <protection hidden="1"/>
    </xf>
    <xf numFmtId="0" fontId="18" fillId="2" borderId="1" xfId="0" applyFont="1" applyFill="1" applyBorder="1" applyAlignment="1">
      <alignment horizontal="left" vertical="center" wrapText="1" shrinkToFit="1"/>
    </xf>
    <xf numFmtId="0" fontId="18" fillId="2" borderId="1" xfId="51" applyFont="1" applyFill="1" applyBorder="1" applyAlignment="1" applyProtection="1">
      <alignment horizontal="left" vertical="center" wrapText="1" shrinkToFit="1"/>
      <protection hidden="1"/>
    </xf>
    <xf numFmtId="0" fontId="18" fillId="2" borderId="1" xfId="51" applyFont="1" applyFill="1" applyBorder="1" applyAlignment="1" applyProtection="1">
      <alignment horizontal="center" vertical="center" wrapText="1"/>
      <protection hidden="1"/>
    </xf>
    <xf numFmtId="0" fontId="18" fillId="2" borderId="1" xfId="50" applyFont="1" applyFill="1" applyBorder="1" applyAlignment="1" applyProtection="1">
      <alignment horizontal="left" vertical="center" wrapText="1" shrinkToFit="1"/>
      <protection hidden="1"/>
    </xf>
    <xf numFmtId="0" fontId="18" fillId="2" borderId="1" xfId="50" applyFont="1" applyFill="1" applyBorder="1" applyAlignment="1" applyProtection="1">
      <alignment horizontal="center" vertical="center" wrapText="1"/>
      <protection hidden="1"/>
    </xf>
    <xf numFmtId="0" fontId="20" fillId="2" borderId="0" xfId="0" applyFont="1" applyFill="1" applyAlignment="1">
      <alignment horizontal="center" vertical="center" wrapText="1"/>
    </xf>
    <xf numFmtId="0" fontId="17" fillId="2" borderId="6" xfId="0" applyFont="1" applyFill="1" applyBorder="1" applyAlignment="1">
      <alignment horizontal="center" vertical="center" wrapText="1" shrinkToFit="1"/>
    </xf>
    <xf numFmtId="0" fontId="17" fillId="2" borderId="3" xfId="0" applyFont="1" applyFill="1" applyBorder="1" applyAlignment="1">
      <alignment horizontal="center" vertical="center" wrapText="1" shrinkToFit="1"/>
    </xf>
    <xf numFmtId="0" fontId="17" fillId="2" borderId="1" xfId="0" applyFont="1" applyFill="1" applyBorder="1" applyAlignment="1">
      <alignment horizontal="center" vertical="center" wrapText="1" shrinkToFit="1"/>
    </xf>
    <xf numFmtId="179" fontId="18" fillId="2" borderId="1" xfId="0" applyNumberFormat="1" applyFont="1" applyFill="1" applyBorder="1" applyAlignment="1">
      <alignment horizontal="center" vertical="center" wrapText="1" shrinkToFit="1"/>
    </xf>
    <xf numFmtId="180" fontId="18" fillId="2" borderId="1" xfId="0" applyNumberFormat="1" applyFont="1" applyFill="1" applyBorder="1" applyAlignment="1">
      <alignment horizontal="center" vertical="center" wrapText="1" shrinkToFit="1"/>
    </xf>
    <xf numFmtId="180" fontId="18" fillId="2" borderId="1" xfId="0" applyNumberFormat="1" applyFont="1" applyFill="1" applyBorder="1" applyAlignment="1">
      <alignment horizontal="center" vertical="center" wrapText="1"/>
    </xf>
    <xf numFmtId="0" fontId="18" fillId="2" borderId="1" xfId="0" applyFont="1" applyFill="1" applyBorder="1" applyAlignment="1" applyProtection="1">
      <alignment horizontal="center" vertical="center" wrapText="1" shrinkToFit="1"/>
      <protection hidden="1"/>
    </xf>
    <xf numFmtId="14" fontId="18" fillId="2" borderId="1" xfId="0" applyNumberFormat="1" applyFont="1" applyFill="1" applyBorder="1" applyAlignment="1">
      <alignment horizontal="center" vertical="center" wrapText="1"/>
    </xf>
    <xf numFmtId="0" fontId="18" fillId="2" borderId="4" xfId="0" applyFont="1" applyFill="1" applyBorder="1" applyAlignment="1" applyProtection="1">
      <alignment vertical="center"/>
      <protection hidden="1"/>
    </xf>
    <xf numFmtId="0" fontId="18" fillId="0" borderId="1" xfId="0" applyFont="1" applyBorder="1" applyAlignment="1" applyProtection="1">
      <alignment vertical="center" wrapText="1"/>
      <protection locked="0"/>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xfId="50"/>
    <cellStyle name="常规 3" xfId="51"/>
    <cellStyle name="常规 4" xfId="52"/>
    <cellStyle name="常规 5" xfId="53"/>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U79"/>
  <sheetViews>
    <sheetView tabSelected="1" workbookViewId="0">
      <pane xSplit="3" ySplit="5" topLeftCell="D6" activePane="bottomRight" state="frozen"/>
      <selection/>
      <selection pane="topRight"/>
      <selection pane="bottomLeft"/>
      <selection pane="bottomRight" activeCell="S9" sqref="S9"/>
    </sheetView>
  </sheetViews>
  <sheetFormatPr defaultColWidth="9" defaultRowHeight="13.5"/>
  <cols>
    <col min="1" max="1" width="3.75" style="8" customWidth="1"/>
    <col min="2" max="2" width="13" style="8" customWidth="1"/>
    <col min="3" max="3" width="16.75" style="46" customWidth="1"/>
    <col min="4" max="4" width="7" style="47" customWidth="1"/>
    <col min="5" max="6" width="9" style="47" hidden="1" customWidth="1"/>
    <col min="7" max="7" width="6.5" style="47" customWidth="1"/>
    <col min="8" max="8" width="7.5" style="47" customWidth="1"/>
    <col min="9" max="9" width="35.6333333333333" style="46" customWidth="1"/>
    <col min="10" max="10" width="10.8833333333333" style="48" customWidth="1"/>
    <col min="11" max="11" width="10.3833333333333" style="48" customWidth="1"/>
    <col min="12" max="12" width="7.63333333333333" style="48" customWidth="1"/>
    <col min="13" max="13" width="8.63333333333333" style="8" customWidth="1"/>
    <col min="14" max="14" width="15.25" style="46" customWidth="1"/>
    <col min="15" max="15" width="7.5" style="49" customWidth="1"/>
    <col min="16" max="16" width="7.63333333333333" style="49" customWidth="1"/>
    <col min="17" max="17" width="5" style="49" customWidth="1"/>
    <col min="18" max="18" width="5.38333333333333" style="49" customWidth="1"/>
    <col min="19" max="19" width="9.13333333333333" style="50" customWidth="1"/>
    <col min="20" max="20" width="9.5" style="50" customWidth="1"/>
    <col min="21" max="21" width="13.5" style="49" customWidth="1"/>
    <col min="22" max="22" width="9" style="8" customWidth="1"/>
    <col min="23" max="16384" width="9" style="8"/>
  </cols>
  <sheetData>
    <row r="1" ht="20.25" spans="1:21">
      <c r="A1" s="51" t="s">
        <v>0</v>
      </c>
      <c r="B1" s="51"/>
      <c r="C1" s="52"/>
      <c r="D1" s="53"/>
      <c r="E1" s="53"/>
      <c r="F1" s="53"/>
      <c r="G1" s="53"/>
      <c r="H1" s="53"/>
      <c r="I1" s="52"/>
      <c r="J1" s="74"/>
      <c r="K1" s="74"/>
      <c r="L1" s="74"/>
      <c r="M1" s="51"/>
      <c r="N1" s="52"/>
      <c r="O1" s="75"/>
      <c r="P1" s="75"/>
      <c r="Q1" s="75"/>
      <c r="R1" s="75"/>
      <c r="S1" s="75"/>
      <c r="T1" s="75"/>
      <c r="U1" s="75"/>
    </row>
    <row r="2" ht="49.5" customHeight="1" spans="1:21">
      <c r="A2" s="54" t="s">
        <v>1</v>
      </c>
      <c r="B2" s="54"/>
      <c r="C2" s="55"/>
      <c r="D2" s="54"/>
      <c r="E2" s="54"/>
      <c r="F2" s="54"/>
      <c r="G2" s="54"/>
      <c r="H2" s="54"/>
      <c r="I2" s="55"/>
      <c r="J2" s="76"/>
      <c r="K2" s="76"/>
      <c r="L2" s="76"/>
      <c r="M2" s="54"/>
      <c r="N2" s="55"/>
      <c r="O2" s="77"/>
      <c r="P2" s="77"/>
      <c r="Q2" s="77"/>
      <c r="R2" s="77"/>
      <c r="S2" s="77"/>
      <c r="T2" s="77"/>
      <c r="U2" s="77"/>
    </row>
    <row r="3" ht="21.75" customHeight="1" spans="21:21">
      <c r="U3" s="86" t="s">
        <v>2</v>
      </c>
    </row>
    <row r="4" ht="24.75" customHeight="1" spans="1:21">
      <c r="A4" s="56" t="s">
        <v>3</v>
      </c>
      <c r="B4" s="56" t="s">
        <v>4</v>
      </c>
      <c r="C4" s="56" t="s">
        <v>5</v>
      </c>
      <c r="D4" s="56" t="s">
        <v>6</v>
      </c>
      <c r="E4" s="56" t="s">
        <v>7</v>
      </c>
      <c r="F4" s="56"/>
      <c r="G4" s="56" t="s">
        <v>8</v>
      </c>
      <c r="H4" s="56" t="s">
        <v>9</v>
      </c>
      <c r="I4" s="56" t="s">
        <v>10</v>
      </c>
      <c r="J4" s="56" t="s">
        <v>11</v>
      </c>
      <c r="K4" s="56" t="s">
        <v>12</v>
      </c>
      <c r="L4" s="56" t="s">
        <v>13</v>
      </c>
      <c r="M4" s="56" t="s">
        <v>14</v>
      </c>
      <c r="N4" s="56" t="s">
        <v>15</v>
      </c>
      <c r="O4" s="56" t="s">
        <v>16</v>
      </c>
      <c r="P4" s="56" t="s">
        <v>17</v>
      </c>
      <c r="Q4" s="56" t="s">
        <v>18</v>
      </c>
      <c r="R4" s="56" t="s">
        <v>19</v>
      </c>
      <c r="S4" s="87" t="s">
        <v>20</v>
      </c>
      <c r="T4" s="88"/>
      <c r="U4" s="56" t="s">
        <v>21</v>
      </c>
    </row>
    <row r="5" ht="21.75" customHeight="1" spans="1:21">
      <c r="A5" s="57"/>
      <c r="B5" s="57"/>
      <c r="C5" s="57"/>
      <c r="D5" s="57"/>
      <c r="E5" s="57"/>
      <c r="F5" s="57"/>
      <c r="G5" s="57"/>
      <c r="H5" s="57"/>
      <c r="I5" s="57"/>
      <c r="J5" s="57"/>
      <c r="K5" s="57">
        <v>0</v>
      </c>
      <c r="L5" s="57"/>
      <c r="M5" s="57"/>
      <c r="N5" s="57"/>
      <c r="O5" s="57"/>
      <c r="P5" s="57" t="s">
        <v>22</v>
      </c>
      <c r="Q5" s="57"/>
      <c r="R5" s="57"/>
      <c r="S5" s="89" t="s">
        <v>23</v>
      </c>
      <c r="T5" s="89" t="s">
        <v>24</v>
      </c>
      <c r="U5" s="57"/>
    </row>
    <row r="6" ht="37.5" customHeight="1" spans="1:21">
      <c r="A6" s="58"/>
      <c r="B6" s="59" t="s">
        <v>25</v>
      </c>
      <c r="C6" s="59"/>
      <c r="D6" s="59"/>
      <c r="E6" s="59"/>
      <c r="F6" s="59"/>
      <c r="G6" s="59"/>
      <c r="H6" s="59"/>
      <c r="I6" s="59"/>
      <c r="J6" s="78">
        <f>SUM(J7:J79)</f>
        <v>145778995.49</v>
      </c>
      <c r="K6" s="78">
        <f>SUM(K7:K79)</f>
        <v>145778995.49</v>
      </c>
      <c r="L6" s="78"/>
      <c r="M6" s="79"/>
      <c r="N6" s="79"/>
      <c r="O6" s="78"/>
      <c r="P6" s="78"/>
      <c r="Q6" s="90">
        <f>SUM(Q7:Q79)</f>
        <v>215</v>
      </c>
      <c r="R6" s="90">
        <f>SUM(R7:R79)</f>
        <v>122138</v>
      </c>
      <c r="S6" s="91"/>
      <c r="T6" s="91"/>
      <c r="U6" s="70"/>
    </row>
    <row r="7" ht="54" customHeight="1" spans="1:21">
      <c r="A7" s="58">
        <v>1</v>
      </c>
      <c r="B7" s="60" t="s">
        <v>26</v>
      </c>
      <c r="C7" s="61" t="s">
        <v>27</v>
      </c>
      <c r="D7" s="62" t="s">
        <v>28</v>
      </c>
      <c r="E7" s="59" t="s">
        <v>29</v>
      </c>
      <c r="F7" s="59" t="s">
        <v>30</v>
      </c>
      <c r="G7" s="62" t="s">
        <v>28</v>
      </c>
      <c r="H7" s="62" t="s">
        <v>31</v>
      </c>
      <c r="I7" s="80" t="s">
        <v>32</v>
      </c>
      <c r="J7" s="62">
        <v>749460</v>
      </c>
      <c r="K7" s="62">
        <v>749460</v>
      </c>
      <c r="L7" s="58" t="s">
        <v>33</v>
      </c>
      <c r="M7" s="58" t="s">
        <v>34</v>
      </c>
      <c r="N7" s="81" t="s">
        <v>35</v>
      </c>
      <c r="O7" s="69" t="s">
        <v>36</v>
      </c>
      <c r="P7" s="70" t="str">
        <f>D7</f>
        <v>陈家湾</v>
      </c>
      <c r="Q7" s="70">
        <v>1</v>
      </c>
      <c r="R7" s="70">
        <v>896</v>
      </c>
      <c r="S7" s="92">
        <v>43368</v>
      </c>
      <c r="T7" s="92">
        <v>43465</v>
      </c>
      <c r="U7" s="93" t="s">
        <v>37</v>
      </c>
    </row>
    <row r="8" ht="51" customHeight="1" spans="1:21">
      <c r="A8" s="58">
        <v>2</v>
      </c>
      <c r="B8" s="63" t="s">
        <v>26</v>
      </c>
      <c r="C8" s="64" t="s">
        <v>27</v>
      </c>
      <c r="D8" s="65" t="s">
        <v>38</v>
      </c>
      <c r="E8" s="59" t="s">
        <v>29</v>
      </c>
      <c r="F8" s="59" t="s">
        <v>30</v>
      </c>
      <c r="G8" s="65" t="s">
        <v>38</v>
      </c>
      <c r="H8" s="65" t="s">
        <v>39</v>
      </c>
      <c r="I8" s="82" t="s">
        <v>40</v>
      </c>
      <c r="J8" s="65">
        <v>629440</v>
      </c>
      <c r="K8" s="65">
        <v>629440</v>
      </c>
      <c r="L8" s="58" t="s">
        <v>33</v>
      </c>
      <c r="M8" s="58" t="s">
        <v>34</v>
      </c>
      <c r="N8" s="81" t="s">
        <v>35</v>
      </c>
      <c r="O8" s="83" t="s">
        <v>36</v>
      </c>
      <c r="P8" s="70" t="str">
        <f t="shared" ref="P8:P50" si="0">D8</f>
        <v>金家庄</v>
      </c>
      <c r="Q8" s="70">
        <v>1</v>
      </c>
      <c r="R8" s="70">
        <v>513</v>
      </c>
      <c r="S8" s="92">
        <v>42976</v>
      </c>
      <c r="T8" s="92">
        <v>43099</v>
      </c>
      <c r="U8" s="93" t="s">
        <v>41</v>
      </c>
    </row>
    <row r="9" ht="48.75" customHeight="1" spans="1:21">
      <c r="A9" s="58">
        <v>3</v>
      </c>
      <c r="B9" s="66" t="s">
        <v>26</v>
      </c>
      <c r="C9" s="67" t="s">
        <v>42</v>
      </c>
      <c r="D9" s="68" t="s">
        <v>38</v>
      </c>
      <c r="E9" s="59" t="s">
        <v>29</v>
      </c>
      <c r="F9" s="59" t="s">
        <v>30</v>
      </c>
      <c r="G9" s="68" t="s">
        <v>38</v>
      </c>
      <c r="H9" s="68" t="s">
        <v>43</v>
      </c>
      <c r="I9" s="84" t="s">
        <v>44</v>
      </c>
      <c r="J9" s="68">
        <v>165300</v>
      </c>
      <c r="K9" s="68">
        <v>165300</v>
      </c>
      <c r="L9" s="58" t="s">
        <v>33</v>
      </c>
      <c r="M9" s="58" t="s">
        <v>34</v>
      </c>
      <c r="N9" s="81" t="s">
        <v>35</v>
      </c>
      <c r="O9" s="85" t="s">
        <v>45</v>
      </c>
      <c r="P9" s="70" t="str">
        <f t="shared" si="0"/>
        <v>金家庄</v>
      </c>
      <c r="Q9" s="70">
        <v>1</v>
      </c>
      <c r="R9" s="70">
        <v>297</v>
      </c>
      <c r="S9" s="92">
        <v>43712</v>
      </c>
      <c r="T9" s="92">
        <v>43819</v>
      </c>
      <c r="U9" s="93" t="s">
        <v>46</v>
      </c>
    </row>
    <row r="10" ht="58.5" customHeight="1" spans="1:21">
      <c r="A10" s="58">
        <v>4</v>
      </c>
      <c r="B10" s="63" t="s">
        <v>26</v>
      </c>
      <c r="C10" s="64" t="s">
        <v>42</v>
      </c>
      <c r="D10" s="65" t="s">
        <v>38</v>
      </c>
      <c r="E10" s="59" t="s">
        <v>29</v>
      </c>
      <c r="F10" s="59" t="s">
        <v>30</v>
      </c>
      <c r="G10" s="65" t="s">
        <v>38</v>
      </c>
      <c r="H10" s="65" t="s">
        <v>43</v>
      </c>
      <c r="I10" s="82" t="s">
        <v>47</v>
      </c>
      <c r="J10" s="65">
        <v>134000</v>
      </c>
      <c r="K10" s="65">
        <v>134000</v>
      </c>
      <c r="L10" s="58" t="s">
        <v>33</v>
      </c>
      <c r="M10" s="58" t="s">
        <v>34</v>
      </c>
      <c r="N10" s="81" t="s">
        <v>35</v>
      </c>
      <c r="O10" s="83" t="s">
        <v>45</v>
      </c>
      <c r="P10" s="70" t="str">
        <f t="shared" si="0"/>
        <v>金家庄</v>
      </c>
      <c r="Q10" s="70">
        <v>1</v>
      </c>
      <c r="R10" s="70">
        <v>297</v>
      </c>
      <c r="S10" s="92">
        <v>43712</v>
      </c>
      <c r="T10" s="92">
        <v>43819</v>
      </c>
      <c r="U10" s="93" t="s">
        <v>48</v>
      </c>
    </row>
    <row r="11" ht="57" customHeight="1" spans="1:21">
      <c r="A11" s="58">
        <v>5</v>
      </c>
      <c r="B11" s="63" t="s">
        <v>26</v>
      </c>
      <c r="C11" s="64" t="s">
        <v>42</v>
      </c>
      <c r="D11" s="65" t="s">
        <v>38</v>
      </c>
      <c r="E11" s="59" t="s">
        <v>29</v>
      </c>
      <c r="F11" s="59" t="s">
        <v>30</v>
      </c>
      <c r="G11" s="65" t="s">
        <v>38</v>
      </c>
      <c r="H11" s="65" t="s">
        <v>43</v>
      </c>
      <c r="I11" s="82" t="s">
        <v>49</v>
      </c>
      <c r="J11" s="65">
        <v>131300</v>
      </c>
      <c r="K11" s="65">
        <v>131300</v>
      </c>
      <c r="L11" s="58" t="s">
        <v>33</v>
      </c>
      <c r="M11" s="58" t="s">
        <v>34</v>
      </c>
      <c r="N11" s="81" t="s">
        <v>35</v>
      </c>
      <c r="O11" s="83" t="s">
        <v>45</v>
      </c>
      <c r="P11" s="70" t="str">
        <f t="shared" si="0"/>
        <v>金家庄</v>
      </c>
      <c r="Q11" s="70">
        <v>1</v>
      </c>
      <c r="R11" s="70">
        <v>297</v>
      </c>
      <c r="S11" s="92">
        <v>43712</v>
      </c>
      <c r="T11" s="92">
        <v>43819</v>
      </c>
      <c r="U11" s="93" t="s">
        <v>50</v>
      </c>
    </row>
    <row r="12" ht="54.75" customHeight="1" spans="1:21">
      <c r="A12" s="58">
        <v>6</v>
      </c>
      <c r="B12" s="63" t="s">
        <v>26</v>
      </c>
      <c r="C12" s="64" t="s">
        <v>42</v>
      </c>
      <c r="D12" s="65" t="s">
        <v>38</v>
      </c>
      <c r="E12" s="59" t="s">
        <v>29</v>
      </c>
      <c r="F12" s="59" t="s">
        <v>30</v>
      </c>
      <c r="G12" s="65" t="s">
        <v>38</v>
      </c>
      <c r="H12" s="65" t="s">
        <v>51</v>
      </c>
      <c r="I12" s="82" t="s">
        <v>52</v>
      </c>
      <c r="J12" s="65">
        <v>64420</v>
      </c>
      <c r="K12" s="65">
        <v>64420</v>
      </c>
      <c r="L12" s="58" t="s">
        <v>33</v>
      </c>
      <c r="M12" s="58" t="s">
        <v>34</v>
      </c>
      <c r="N12" s="81" t="s">
        <v>35</v>
      </c>
      <c r="O12" s="83" t="s">
        <v>45</v>
      </c>
      <c r="P12" s="70" t="str">
        <f t="shared" si="0"/>
        <v>金家庄</v>
      </c>
      <c r="Q12" s="70">
        <v>1</v>
      </c>
      <c r="R12" s="70">
        <v>488</v>
      </c>
      <c r="S12" s="94">
        <v>42904</v>
      </c>
      <c r="T12" s="94">
        <v>43070</v>
      </c>
      <c r="U12" s="93" t="s">
        <v>53</v>
      </c>
    </row>
    <row r="13" ht="61.5" customHeight="1" spans="1:21">
      <c r="A13" s="58">
        <v>7</v>
      </c>
      <c r="B13" s="63" t="s">
        <v>26</v>
      </c>
      <c r="C13" s="64" t="s">
        <v>42</v>
      </c>
      <c r="D13" s="65" t="s">
        <v>38</v>
      </c>
      <c r="E13" s="59" t="s">
        <v>29</v>
      </c>
      <c r="F13" s="59" t="s">
        <v>30</v>
      </c>
      <c r="G13" s="65" t="s">
        <v>38</v>
      </c>
      <c r="H13" s="65" t="s">
        <v>54</v>
      </c>
      <c r="I13" s="82" t="s">
        <v>55</v>
      </c>
      <c r="J13" s="65">
        <v>48070</v>
      </c>
      <c r="K13" s="65">
        <v>48070</v>
      </c>
      <c r="L13" s="58" t="s">
        <v>33</v>
      </c>
      <c r="M13" s="58" t="s">
        <v>34</v>
      </c>
      <c r="N13" s="81" t="s">
        <v>35</v>
      </c>
      <c r="O13" s="83" t="s">
        <v>45</v>
      </c>
      <c r="P13" s="70" t="str">
        <f t="shared" si="0"/>
        <v>金家庄</v>
      </c>
      <c r="Q13" s="70">
        <v>1</v>
      </c>
      <c r="R13" s="70">
        <v>713</v>
      </c>
      <c r="S13" s="94">
        <v>42904</v>
      </c>
      <c r="T13" s="94">
        <v>43099</v>
      </c>
      <c r="U13" s="93" t="s">
        <v>56</v>
      </c>
    </row>
    <row r="14" ht="51" customHeight="1" spans="1:21">
      <c r="A14" s="58">
        <v>8</v>
      </c>
      <c r="B14" s="62" t="s">
        <v>26</v>
      </c>
      <c r="C14" s="69" t="s">
        <v>57</v>
      </c>
      <c r="D14" s="62" t="s">
        <v>58</v>
      </c>
      <c r="E14" s="59" t="s">
        <v>29</v>
      </c>
      <c r="F14" s="59" t="s">
        <v>30</v>
      </c>
      <c r="G14" s="62" t="s">
        <v>58</v>
      </c>
      <c r="H14" s="62" t="s">
        <v>59</v>
      </c>
      <c r="I14" s="80" t="s">
        <v>60</v>
      </c>
      <c r="J14" s="62">
        <v>678690</v>
      </c>
      <c r="K14" s="62">
        <v>678690</v>
      </c>
      <c r="L14" s="58" t="s">
        <v>33</v>
      </c>
      <c r="M14" s="58" t="s">
        <v>34</v>
      </c>
      <c r="N14" s="81" t="s">
        <v>35</v>
      </c>
      <c r="O14" s="69" t="s">
        <v>61</v>
      </c>
      <c r="P14" s="70" t="str">
        <f t="shared" si="0"/>
        <v>留誉</v>
      </c>
      <c r="Q14" s="70">
        <v>3</v>
      </c>
      <c r="R14" s="70">
        <v>1700</v>
      </c>
      <c r="S14" s="92">
        <v>43040</v>
      </c>
      <c r="T14" s="92">
        <v>43070</v>
      </c>
      <c r="U14" s="93" t="s">
        <v>62</v>
      </c>
    </row>
    <row r="15" ht="56" customHeight="1" spans="1:21">
      <c r="A15" s="58">
        <v>9</v>
      </c>
      <c r="B15" s="62" t="s">
        <v>26</v>
      </c>
      <c r="C15" s="69" t="s">
        <v>63</v>
      </c>
      <c r="D15" s="62" t="s">
        <v>58</v>
      </c>
      <c r="E15" s="59" t="s">
        <v>29</v>
      </c>
      <c r="F15" s="59" t="s">
        <v>30</v>
      </c>
      <c r="G15" s="62" t="s">
        <v>58</v>
      </c>
      <c r="H15" s="62" t="s">
        <v>64</v>
      </c>
      <c r="I15" s="80" t="s">
        <v>65</v>
      </c>
      <c r="J15" s="62">
        <v>51000</v>
      </c>
      <c r="K15" s="62">
        <v>51000</v>
      </c>
      <c r="L15" s="58" t="s">
        <v>33</v>
      </c>
      <c r="M15" s="58" t="s">
        <v>34</v>
      </c>
      <c r="N15" s="81" t="s">
        <v>35</v>
      </c>
      <c r="O15" s="69" t="s">
        <v>61</v>
      </c>
      <c r="P15" s="70" t="str">
        <f t="shared" si="0"/>
        <v>留誉</v>
      </c>
      <c r="Q15" s="70">
        <v>1</v>
      </c>
      <c r="R15" s="70">
        <v>897</v>
      </c>
      <c r="S15" s="92">
        <v>43353</v>
      </c>
      <c r="T15" s="92">
        <v>43414</v>
      </c>
      <c r="U15" s="93" t="s">
        <v>66</v>
      </c>
    </row>
    <row r="16" ht="52" customHeight="1" spans="1:21">
      <c r="A16" s="58">
        <v>10</v>
      </c>
      <c r="B16" s="62" t="s">
        <v>26</v>
      </c>
      <c r="C16" s="69" t="s">
        <v>42</v>
      </c>
      <c r="D16" s="62" t="s">
        <v>58</v>
      </c>
      <c r="E16" s="59" t="s">
        <v>29</v>
      </c>
      <c r="F16" s="59" t="s">
        <v>30</v>
      </c>
      <c r="G16" s="62" t="s">
        <v>58</v>
      </c>
      <c r="H16" s="62" t="s">
        <v>67</v>
      </c>
      <c r="I16" s="80" t="s">
        <v>68</v>
      </c>
      <c r="J16" s="62">
        <v>43100</v>
      </c>
      <c r="K16" s="62">
        <v>43100</v>
      </c>
      <c r="L16" s="58" t="s">
        <v>33</v>
      </c>
      <c r="M16" s="58" t="s">
        <v>34</v>
      </c>
      <c r="N16" s="81" t="s">
        <v>35</v>
      </c>
      <c r="O16" s="69" t="s">
        <v>45</v>
      </c>
      <c r="P16" s="70" t="str">
        <f t="shared" si="0"/>
        <v>留誉</v>
      </c>
      <c r="Q16" s="70">
        <v>1</v>
      </c>
      <c r="R16" s="70">
        <v>548</v>
      </c>
      <c r="S16" s="92">
        <v>42988</v>
      </c>
      <c r="T16" s="92">
        <v>43049</v>
      </c>
      <c r="U16" s="93" t="s">
        <v>69</v>
      </c>
    </row>
    <row r="17" ht="48.75" customHeight="1" spans="1:21">
      <c r="A17" s="58">
        <v>11</v>
      </c>
      <c r="B17" s="58" t="s">
        <v>26</v>
      </c>
      <c r="C17" s="70" t="s">
        <v>42</v>
      </c>
      <c r="D17" s="58" t="s">
        <v>58</v>
      </c>
      <c r="E17" s="59" t="s">
        <v>29</v>
      </c>
      <c r="F17" s="59" t="s">
        <v>30</v>
      </c>
      <c r="G17" s="58" t="s">
        <v>58</v>
      </c>
      <c r="H17" s="58" t="s">
        <v>64</v>
      </c>
      <c r="I17" s="81" t="s">
        <v>70</v>
      </c>
      <c r="J17" s="58">
        <v>44870</v>
      </c>
      <c r="K17" s="58">
        <v>44870</v>
      </c>
      <c r="L17" s="58" t="s">
        <v>33</v>
      </c>
      <c r="M17" s="58" t="s">
        <v>34</v>
      </c>
      <c r="N17" s="81" t="s">
        <v>35</v>
      </c>
      <c r="O17" s="70" t="s">
        <v>45</v>
      </c>
      <c r="P17" s="70" t="str">
        <f t="shared" si="0"/>
        <v>留誉</v>
      </c>
      <c r="Q17" s="70">
        <v>1</v>
      </c>
      <c r="R17" s="70">
        <v>897</v>
      </c>
      <c r="S17" s="92">
        <v>42907</v>
      </c>
      <c r="T17" s="92">
        <v>43067</v>
      </c>
      <c r="U17" s="93" t="s">
        <v>71</v>
      </c>
    </row>
    <row r="18" ht="51.75" customHeight="1" spans="1:21">
      <c r="A18" s="58">
        <v>12</v>
      </c>
      <c r="B18" s="58" t="s">
        <v>26</v>
      </c>
      <c r="C18" s="70" t="s">
        <v>42</v>
      </c>
      <c r="D18" s="58" t="s">
        <v>58</v>
      </c>
      <c r="E18" s="59" t="s">
        <v>29</v>
      </c>
      <c r="F18" s="59" t="s">
        <v>30</v>
      </c>
      <c r="G18" s="58" t="s">
        <v>58</v>
      </c>
      <c r="H18" s="58" t="s">
        <v>72</v>
      </c>
      <c r="I18" s="81" t="s">
        <v>68</v>
      </c>
      <c r="J18" s="58">
        <v>197690</v>
      </c>
      <c r="K18" s="58">
        <v>197690</v>
      </c>
      <c r="L18" s="58" t="s">
        <v>33</v>
      </c>
      <c r="M18" s="58" t="s">
        <v>34</v>
      </c>
      <c r="N18" s="81" t="s">
        <v>35</v>
      </c>
      <c r="O18" s="70" t="s">
        <v>45</v>
      </c>
      <c r="P18" s="70" t="str">
        <f t="shared" si="0"/>
        <v>留誉</v>
      </c>
      <c r="Q18" s="70">
        <v>1</v>
      </c>
      <c r="R18" s="70">
        <v>414</v>
      </c>
      <c r="S18" s="92">
        <v>42681</v>
      </c>
      <c r="T18" s="92">
        <v>42720</v>
      </c>
      <c r="U18" s="93" t="s">
        <v>73</v>
      </c>
    </row>
    <row r="19" ht="46.5" customHeight="1" spans="1:21">
      <c r="A19" s="58">
        <v>13</v>
      </c>
      <c r="B19" s="58" t="s">
        <v>26</v>
      </c>
      <c r="C19" s="70" t="s">
        <v>42</v>
      </c>
      <c r="D19" s="58" t="s">
        <v>58</v>
      </c>
      <c r="E19" s="59" t="s">
        <v>29</v>
      </c>
      <c r="F19" s="59" t="s">
        <v>30</v>
      </c>
      <c r="G19" s="58" t="s">
        <v>58</v>
      </c>
      <c r="H19" s="58" t="s">
        <v>74</v>
      </c>
      <c r="I19" s="81" t="s">
        <v>68</v>
      </c>
      <c r="J19" s="58">
        <v>105730</v>
      </c>
      <c r="K19" s="58">
        <v>105730</v>
      </c>
      <c r="L19" s="58" t="s">
        <v>33</v>
      </c>
      <c r="M19" s="58" t="s">
        <v>34</v>
      </c>
      <c r="N19" s="81" t="s">
        <v>35</v>
      </c>
      <c r="O19" s="70" t="s">
        <v>45</v>
      </c>
      <c r="P19" s="70" t="str">
        <f t="shared" si="0"/>
        <v>留誉</v>
      </c>
      <c r="Q19" s="70">
        <v>1</v>
      </c>
      <c r="R19" s="70">
        <v>449</v>
      </c>
      <c r="S19" s="92">
        <v>43003</v>
      </c>
      <c r="T19" s="92">
        <v>43033</v>
      </c>
      <c r="U19" s="93" t="s">
        <v>75</v>
      </c>
    </row>
    <row r="20" ht="48.75" customHeight="1" spans="1:21">
      <c r="A20" s="58">
        <v>14</v>
      </c>
      <c r="B20" s="58" t="s">
        <v>26</v>
      </c>
      <c r="C20" s="70" t="s">
        <v>42</v>
      </c>
      <c r="D20" s="58" t="s">
        <v>58</v>
      </c>
      <c r="E20" s="59" t="s">
        <v>29</v>
      </c>
      <c r="F20" s="59" t="s">
        <v>30</v>
      </c>
      <c r="G20" s="58" t="s">
        <v>58</v>
      </c>
      <c r="H20" s="58" t="s">
        <v>76</v>
      </c>
      <c r="I20" s="81" t="s">
        <v>68</v>
      </c>
      <c r="J20" s="58">
        <v>89440</v>
      </c>
      <c r="K20" s="58">
        <v>89440</v>
      </c>
      <c r="L20" s="58" t="s">
        <v>33</v>
      </c>
      <c r="M20" s="58" t="s">
        <v>34</v>
      </c>
      <c r="N20" s="81" t="s">
        <v>35</v>
      </c>
      <c r="O20" s="70" t="s">
        <v>45</v>
      </c>
      <c r="P20" s="70" t="str">
        <f t="shared" si="0"/>
        <v>留誉</v>
      </c>
      <c r="Q20" s="70">
        <v>1</v>
      </c>
      <c r="R20" s="70">
        <v>928</v>
      </c>
      <c r="S20" s="92">
        <v>42904</v>
      </c>
      <c r="T20" s="92">
        <v>43105</v>
      </c>
      <c r="U20" s="93" t="s">
        <v>77</v>
      </c>
    </row>
    <row r="21" ht="45" customHeight="1" spans="1:21">
      <c r="A21" s="58">
        <v>15</v>
      </c>
      <c r="B21" s="58" t="s">
        <v>26</v>
      </c>
      <c r="C21" s="70" t="s">
        <v>42</v>
      </c>
      <c r="D21" s="58" t="s">
        <v>58</v>
      </c>
      <c r="E21" s="59" t="s">
        <v>29</v>
      </c>
      <c r="F21" s="59" t="s">
        <v>30</v>
      </c>
      <c r="G21" s="58" t="s">
        <v>58</v>
      </c>
      <c r="H21" s="58" t="s">
        <v>78</v>
      </c>
      <c r="I21" s="81" t="s">
        <v>68</v>
      </c>
      <c r="J21" s="58">
        <v>38460</v>
      </c>
      <c r="K21" s="58">
        <v>38460</v>
      </c>
      <c r="L21" s="58" t="s">
        <v>33</v>
      </c>
      <c r="M21" s="58" t="s">
        <v>34</v>
      </c>
      <c r="N21" s="81" t="s">
        <v>35</v>
      </c>
      <c r="O21" s="70" t="s">
        <v>45</v>
      </c>
      <c r="P21" s="70" t="str">
        <f t="shared" si="0"/>
        <v>留誉</v>
      </c>
      <c r="Q21" s="70">
        <v>1</v>
      </c>
      <c r="R21" s="70">
        <v>380</v>
      </c>
      <c r="S21" s="92">
        <v>42988</v>
      </c>
      <c r="T21" s="92">
        <v>43049</v>
      </c>
      <c r="U21" s="93" t="s">
        <v>79</v>
      </c>
    </row>
    <row r="22" ht="48.75" customHeight="1" spans="1:21">
      <c r="A22" s="58">
        <v>16</v>
      </c>
      <c r="B22" s="58" t="s">
        <v>26</v>
      </c>
      <c r="C22" s="70" t="s">
        <v>42</v>
      </c>
      <c r="D22" s="58" t="s">
        <v>58</v>
      </c>
      <c r="E22" s="59" t="s">
        <v>29</v>
      </c>
      <c r="F22" s="59" t="s">
        <v>30</v>
      </c>
      <c r="G22" s="58" t="s">
        <v>58</v>
      </c>
      <c r="H22" s="58" t="s">
        <v>80</v>
      </c>
      <c r="I22" s="81" t="s">
        <v>68</v>
      </c>
      <c r="J22" s="58">
        <v>116800</v>
      </c>
      <c r="K22" s="58">
        <v>116800</v>
      </c>
      <c r="L22" s="58" t="s">
        <v>33</v>
      </c>
      <c r="M22" s="58" t="s">
        <v>34</v>
      </c>
      <c r="N22" s="81" t="s">
        <v>35</v>
      </c>
      <c r="O22" s="70" t="s">
        <v>45</v>
      </c>
      <c r="P22" s="70" t="str">
        <f t="shared" si="0"/>
        <v>留誉</v>
      </c>
      <c r="Q22" s="70">
        <v>1</v>
      </c>
      <c r="R22" s="70">
        <v>645</v>
      </c>
      <c r="S22" s="92">
        <v>43040</v>
      </c>
      <c r="T22" s="92">
        <v>43070</v>
      </c>
      <c r="U22" s="93" t="s">
        <v>81</v>
      </c>
    </row>
    <row r="23" ht="52.5" customHeight="1" spans="1:21">
      <c r="A23" s="58">
        <v>17</v>
      </c>
      <c r="B23" s="58" t="s">
        <v>26</v>
      </c>
      <c r="C23" s="70" t="s">
        <v>42</v>
      </c>
      <c r="D23" s="58" t="s">
        <v>58</v>
      </c>
      <c r="E23" s="59" t="s">
        <v>29</v>
      </c>
      <c r="F23" s="59" t="s">
        <v>30</v>
      </c>
      <c r="G23" s="58" t="s">
        <v>58</v>
      </c>
      <c r="H23" s="58" t="s">
        <v>82</v>
      </c>
      <c r="I23" s="81" t="s">
        <v>68</v>
      </c>
      <c r="J23" s="58">
        <v>311810</v>
      </c>
      <c r="K23" s="58">
        <v>311810</v>
      </c>
      <c r="L23" s="58" t="s">
        <v>33</v>
      </c>
      <c r="M23" s="58" t="s">
        <v>34</v>
      </c>
      <c r="N23" s="81" t="s">
        <v>35</v>
      </c>
      <c r="O23" s="70" t="s">
        <v>45</v>
      </c>
      <c r="P23" s="70" t="str">
        <f t="shared" si="0"/>
        <v>留誉</v>
      </c>
      <c r="Q23" s="70">
        <v>1</v>
      </c>
      <c r="R23" s="70">
        <v>948</v>
      </c>
      <c r="S23" s="92">
        <v>43040</v>
      </c>
      <c r="T23" s="92">
        <v>43070</v>
      </c>
      <c r="U23" s="93" t="s">
        <v>83</v>
      </c>
    </row>
    <row r="24" ht="52.5" customHeight="1" spans="1:21">
      <c r="A24" s="58">
        <v>18</v>
      </c>
      <c r="B24" s="58" t="s">
        <v>26</v>
      </c>
      <c r="C24" s="70" t="s">
        <v>42</v>
      </c>
      <c r="D24" s="58" t="s">
        <v>58</v>
      </c>
      <c r="E24" s="59" t="s">
        <v>29</v>
      </c>
      <c r="F24" s="59" t="s">
        <v>30</v>
      </c>
      <c r="G24" s="58" t="s">
        <v>58</v>
      </c>
      <c r="H24" s="58" t="s">
        <v>74</v>
      </c>
      <c r="I24" s="81" t="s">
        <v>68</v>
      </c>
      <c r="J24" s="58">
        <v>97680</v>
      </c>
      <c r="K24" s="58">
        <v>97680</v>
      </c>
      <c r="L24" s="58" t="s">
        <v>33</v>
      </c>
      <c r="M24" s="58" t="s">
        <v>34</v>
      </c>
      <c r="N24" s="81" t="s">
        <v>35</v>
      </c>
      <c r="O24" s="70" t="s">
        <v>45</v>
      </c>
      <c r="P24" s="70" t="str">
        <f t="shared" si="0"/>
        <v>留誉</v>
      </c>
      <c r="Q24" s="70">
        <v>1</v>
      </c>
      <c r="R24" s="70">
        <v>449</v>
      </c>
      <c r="S24" s="92">
        <v>43040</v>
      </c>
      <c r="T24" s="92">
        <v>43070</v>
      </c>
      <c r="U24" s="93" t="s">
        <v>84</v>
      </c>
    </row>
    <row r="25" ht="51.75" customHeight="1" spans="1:21">
      <c r="A25" s="58">
        <v>19</v>
      </c>
      <c r="B25" s="58" t="s">
        <v>26</v>
      </c>
      <c r="C25" s="70" t="s">
        <v>42</v>
      </c>
      <c r="D25" s="58" t="s">
        <v>58</v>
      </c>
      <c r="E25" s="59" t="s">
        <v>29</v>
      </c>
      <c r="F25" s="59" t="s">
        <v>30</v>
      </c>
      <c r="G25" s="58" t="s">
        <v>58</v>
      </c>
      <c r="H25" s="58" t="s">
        <v>85</v>
      </c>
      <c r="I25" s="81" t="s">
        <v>68</v>
      </c>
      <c r="J25" s="58">
        <v>114490</v>
      </c>
      <c r="K25" s="58">
        <v>114490</v>
      </c>
      <c r="L25" s="58" t="s">
        <v>33</v>
      </c>
      <c r="M25" s="58" t="s">
        <v>34</v>
      </c>
      <c r="N25" s="81" t="s">
        <v>35</v>
      </c>
      <c r="O25" s="70" t="s">
        <v>45</v>
      </c>
      <c r="P25" s="70" t="str">
        <f t="shared" si="0"/>
        <v>留誉</v>
      </c>
      <c r="Q25" s="70">
        <v>1</v>
      </c>
      <c r="R25" s="70">
        <v>350</v>
      </c>
      <c r="S25" s="92">
        <v>43040</v>
      </c>
      <c r="T25" s="92">
        <v>43070</v>
      </c>
      <c r="U25" s="93" t="s">
        <v>86</v>
      </c>
    </row>
    <row r="26" ht="49.5" customHeight="1" spans="1:21">
      <c r="A26" s="58">
        <v>20</v>
      </c>
      <c r="B26" s="58" t="s">
        <v>26</v>
      </c>
      <c r="C26" s="70" t="s">
        <v>42</v>
      </c>
      <c r="D26" s="58" t="s">
        <v>58</v>
      </c>
      <c r="E26" s="59" t="s">
        <v>29</v>
      </c>
      <c r="F26" s="59" t="s">
        <v>30</v>
      </c>
      <c r="G26" s="58" t="s">
        <v>58</v>
      </c>
      <c r="H26" s="58" t="s">
        <v>76</v>
      </c>
      <c r="I26" s="81" t="s">
        <v>68</v>
      </c>
      <c r="J26" s="58">
        <v>145340</v>
      </c>
      <c r="K26" s="58">
        <v>145340</v>
      </c>
      <c r="L26" s="58" t="s">
        <v>33</v>
      </c>
      <c r="M26" s="58" t="s">
        <v>34</v>
      </c>
      <c r="N26" s="81" t="s">
        <v>35</v>
      </c>
      <c r="O26" s="70" t="s">
        <v>45</v>
      </c>
      <c r="P26" s="70" t="str">
        <f t="shared" si="0"/>
        <v>留誉</v>
      </c>
      <c r="Q26" s="70">
        <v>1</v>
      </c>
      <c r="R26" s="70">
        <v>928</v>
      </c>
      <c r="S26" s="92">
        <v>42926</v>
      </c>
      <c r="T26" s="92">
        <v>43068</v>
      </c>
      <c r="U26" s="93" t="s">
        <v>87</v>
      </c>
    </row>
    <row r="27" ht="52.5" customHeight="1" spans="1:21">
      <c r="A27" s="58">
        <v>21</v>
      </c>
      <c r="B27" s="58" t="s">
        <v>26</v>
      </c>
      <c r="C27" s="70" t="s">
        <v>42</v>
      </c>
      <c r="D27" s="58" t="s">
        <v>58</v>
      </c>
      <c r="E27" s="59" t="s">
        <v>88</v>
      </c>
      <c r="F27" s="59" t="s">
        <v>30</v>
      </c>
      <c r="G27" s="58" t="s">
        <v>58</v>
      </c>
      <c r="H27" s="58" t="s">
        <v>76</v>
      </c>
      <c r="I27" s="81" t="s">
        <v>89</v>
      </c>
      <c r="J27" s="58">
        <v>474430</v>
      </c>
      <c r="K27" s="58">
        <v>474430</v>
      </c>
      <c r="L27" s="58" t="s">
        <v>33</v>
      </c>
      <c r="M27" s="58" t="s">
        <v>34</v>
      </c>
      <c r="N27" s="81" t="s">
        <v>35</v>
      </c>
      <c r="O27" s="70" t="s">
        <v>45</v>
      </c>
      <c r="P27" s="70" t="str">
        <f t="shared" si="0"/>
        <v>留誉</v>
      </c>
      <c r="Q27" s="70">
        <v>1</v>
      </c>
      <c r="R27" s="70">
        <v>928</v>
      </c>
      <c r="S27" s="92">
        <v>42926</v>
      </c>
      <c r="T27" s="92">
        <v>43068</v>
      </c>
      <c r="U27" s="93" t="s">
        <v>90</v>
      </c>
    </row>
    <row r="28" s="45" customFormat="1" ht="54" customHeight="1" spans="1:21">
      <c r="A28" s="58">
        <v>22</v>
      </c>
      <c r="B28" s="62" t="s">
        <v>26</v>
      </c>
      <c r="C28" s="69" t="s">
        <v>63</v>
      </c>
      <c r="D28" s="62" t="s">
        <v>58</v>
      </c>
      <c r="E28" s="59" t="s">
        <v>29</v>
      </c>
      <c r="F28" s="59" t="s">
        <v>30</v>
      </c>
      <c r="G28" s="62" t="s">
        <v>58</v>
      </c>
      <c r="H28" s="62" t="s">
        <v>59</v>
      </c>
      <c r="I28" s="80" t="s">
        <v>91</v>
      </c>
      <c r="J28" s="62">
        <v>39990</v>
      </c>
      <c r="K28" s="62">
        <v>39990</v>
      </c>
      <c r="L28" s="58" t="s">
        <v>33</v>
      </c>
      <c r="M28" s="58" t="s">
        <v>34</v>
      </c>
      <c r="N28" s="81" t="s">
        <v>35</v>
      </c>
      <c r="O28" s="69" t="s">
        <v>92</v>
      </c>
      <c r="P28" s="70" t="str">
        <f t="shared" si="0"/>
        <v>留誉</v>
      </c>
      <c r="Q28" s="70">
        <v>1</v>
      </c>
      <c r="R28" s="70">
        <v>20</v>
      </c>
      <c r="S28" s="92">
        <v>43539</v>
      </c>
      <c r="T28" s="92" t="s">
        <v>93</v>
      </c>
      <c r="U28" s="93" t="s">
        <v>94</v>
      </c>
    </row>
    <row r="29" ht="49.5" customHeight="1" spans="1:21">
      <c r="A29" s="58">
        <v>23</v>
      </c>
      <c r="B29" s="62" t="s">
        <v>26</v>
      </c>
      <c r="C29" s="69" t="s">
        <v>27</v>
      </c>
      <c r="D29" s="62" t="s">
        <v>58</v>
      </c>
      <c r="E29" s="59" t="s">
        <v>29</v>
      </c>
      <c r="F29" s="59" t="s">
        <v>30</v>
      </c>
      <c r="G29" s="62" t="s">
        <v>58</v>
      </c>
      <c r="H29" s="62" t="s">
        <v>95</v>
      </c>
      <c r="I29" s="80" t="s">
        <v>96</v>
      </c>
      <c r="J29" s="62">
        <v>676300</v>
      </c>
      <c r="K29" s="62">
        <v>676300</v>
      </c>
      <c r="L29" s="58" t="s">
        <v>33</v>
      </c>
      <c r="M29" s="58" t="s">
        <v>34</v>
      </c>
      <c r="N29" s="81" t="s">
        <v>35</v>
      </c>
      <c r="O29" s="69" t="s">
        <v>36</v>
      </c>
      <c r="P29" s="70" t="str">
        <f t="shared" si="0"/>
        <v>留誉</v>
      </c>
      <c r="Q29" s="70">
        <v>2</v>
      </c>
      <c r="R29" s="70">
        <v>436</v>
      </c>
      <c r="S29" s="92">
        <v>43088</v>
      </c>
      <c r="T29" s="92">
        <v>43178</v>
      </c>
      <c r="U29" s="93" t="s">
        <v>97</v>
      </c>
    </row>
    <row r="30" ht="52.5" customHeight="1" spans="1:21">
      <c r="A30" s="58">
        <v>24</v>
      </c>
      <c r="B30" s="62" t="s">
        <v>26</v>
      </c>
      <c r="C30" s="69" t="s">
        <v>27</v>
      </c>
      <c r="D30" s="62" t="s">
        <v>58</v>
      </c>
      <c r="E30" s="59" t="s">
        <v>29</v>
      </c>
      <c r="F30" s="59" t="s">
        <v>30</v>
      </c>
      <c r="G30" s="62" t="s">
        <v>58</v>
      </c>
      <c r="H30" s="62" t="s">
        <v>76</v>
      </c>
      <c r="I30" s="80" t="s">
        <v>98</v>
      </c>
      <c r="J30" s="62">
        <v>669900</v>
      </c>
      <c r="K30" s="62">
        <v>669900</v>
      </c>
      <c r="L30" s="58" t="s">
        <v>33</v>
      </c>
      <c r="M30" s="58" t="s">
        <v>34</v>
      </c>
      <c r="N30" s="81" t="s">
        <v>35</v>
      </c>
      <c r="O30" s="69" t="s">
        <v>36</v>
      </c>
      <c r="P30" s="70" t="str">
        <f t="shared" si="0"/>
        <v>留誉</v>
      </c>
      <c r="Q30" s="70">
        <v>2</v>
      </c>
      <c r="R30" s="70">
        <v>928</v>
      </c>
      <c r="S30" s="92">
        <v>43096</v>
      </c>
      <c r="T30" s="92">
        <v>43127</v>
      </c>
      <c r="U30" s="93" t="s">
        <v>99</v>
      </c>
    </row>
    <row r="31" ht="52.5" customHeight="1" spans="1:21">
      <c r="A31" s="58">
        <v>25</v>
      </c>
      <c r="B31" s="62" t="s">
        <v>26</v>
      </c>
      <c r="C31" s="69" t="s">
        <v>27</v>
      </c>
      <c r="D31" s="62" t="s">
        <v>58</v>
      </c>
      <c r="E31" s="59" t="s">
        <v>29</v>
      </c>
      <c r="F31" s="59" t="s">
        <v>30</v>
      </c>
      <c r="G31" s="62" t="s">
        <v>58</v>
      </c>
      <c r="H31" s="62" t="s">
        <v>64</v>
      </c>
      <c r="I31" s="80" t="s">
        <v>100</v>
      </c>
      <c r="J31" s="62">
        <v>664540</v>
      </c>
      <c r="K31" s="62">
        <v>664540</v>
      </c>
      <c r="L31" s="58" t="s">
        <v>33</v>
      </c>
      <c r="M31" s="58" t="s">
        <v>34</v>
      </c>
      <c r="N31" s="81" t="s">
        <v>35</v>
      </c>
      <c r="O31" s="69" t="s">
        <v>36</v>
      </c>
      <c r="P31" s="70" t="str">
        <f t="shared" si="0"/>
        <v>留誉</v>
      </c>
      <c r="Q31" s="70">
        <v>2</v>
      </c>
      <c r="R31" s="70">
        <v>1445</v>
      </c>
      <c r="S31" s="92">
        <v>43081</v>
      </c>
      <c r="T31" s="92">
        <v>43143</v>
      </c>
      <c r="U31" s="93" t="s">
        <v>101</v>
      </c>
    </row>
    <row r="32" ht="55.5" customHeight="1" spans="1:21">
      <c r="A32" s="58">
        <v>26</v>
      </c>
      <c r="B32" s="62" t="s">
        <v>26</v>
      </c>
      <c r="C32" s="69" t="s">
        <v>27</v>
      </c>
      <c r="D32" s="62" t="s">
        <v>58</v>
      </c>
      <c r="E32" s="59" t="s">
        <v>29</v>
      </c>
      <c r="F32" s="59" t="s">
        <v>30</v>
      </c>
      <c r="G32" s="62" t="s">
        <v>58</v>
      </c>
      <c r="H32" s="62" t="s">
        <v>76</v>
      </c>
      <c r="I32" s="80" t="s">
        <v>102</v>
      </c>
      <c r="J32" s="62">
        <v>350920</v>
      </c>
      <c r="K32" s="62">
        <v>350920</v>
      </c>
      <c r="L32" s="58" t="s">
        <v>33</v>
      </c>
      <c r="M32" s="58" t="s">
        <v>34</v>
      </c>
      <c r="N32" s="81" t="s">
        <v>35</v>
      </c>
      <c r="O32" s="69" t="s">
        <v>36</v>
      </c>
      <c r="P32" s="70" t="str">
        <f t="shared" si="0"/>
        <v>留誉</v>
      </c>
      <c r="Q32" s="70">
        <v>1</v>
      </c>
      <c r="R32" s="70">
        <v>928</v>
      </c>
      <c r="S32" s="92">
        <v>43076</v>
      </c>
      <c r="T32" s="92">
        <v>43138</v>
      </c>
      <c r="U32" s="93" t="s">
        <v>103</v>
      </c>
    </row>
    <row r="33" ht="55.5" customHeight="1" spans="1:21">
      <c r="A33" s="58">
        <v>27</v>
      </c>
      <c r="B33" s="62" t="s">
        <v>26</v>
      </c>
      <c r="C33" s="69" t="s">
        <v>27</v>
      </c>
      <c r="D33" s="62" t="s">
        <v>58</v>
      </c>
      <c r="E33" s="59" t="s">
        <v>29</v>
      </c>
      <c r="F33" s="59" t="s">
        <v>30</v>
      </c>
      <c r="G33" s="62" t="s">
        <v>58</v>
      </c>
      <c r="H33" s="62" t="s">
        <v>104</v>
      </c>
      <c r="I33" s="80" t="s">
        <v>105</v>
      </c>
      <c r="J33" s="62">
        <v>385070</v>
      </c>
      <c r="K33" s="62">
        <v>385070</v>
      </c>
      <c r="L33" s="58" t="s">
        <v>33</v>
      </c>
      <c r="M33" s="58" t="s">
        <v>34</v>
      </c>
      <c r="N33" s="81" t="s">
        <v>35</v>
      </c>
      <c r="O33" s="69" t="s">
        <v>36</v>
      </c>
      <c r="P33" s="70" t="str">
        <f t="shared" ref="P33" si="1">D33</f>
        <v>留誉</v>
      </c>
      <c r="Q33" s="70">
        <v>1</v>
      </c>
      <c r="R33" s="70">
        <v>415</v>
      </c>
      <c r="S33" s="94">
        <v>43199</v>
      </c>
      <c r="T33" s="94">
        <v>43260</v>
      </c>
      <c r="U33" s="93" t="s">
        <v>106</v>
      </c>
    </row>
    <row r="34" ht="54.75" customHeight="1" spans="1:21">
      <c r="A34" s="58">
        <v>28</v>
      </c>
      <c r="B34" s="71" t="s">
        <v>107</v>
      </c>
      <c r="C34" s="72" t="s">
        <v>108</v>
      </c>
      <c r="D34" s="62" t="s">
        <v>58</v>
      </c>
      <c r="E34" s="59" t="s">
        <v>29</v>
      </c>
      <c r="F34" s="59" t="s">
        <v>30</v>
      </c>
      <c r="G34" s="62" t="s">
        <v>58</v>
      </c>
      <c r="H34" s="62" t="s">
        <v>95</v>
      </c>
      <c r="I34" s="80" t="s">
        <v>109</v>
      </c>
      <c r="J34" s="62">
        <v>142210</v>
      </c>
      <c r="K34" s="62">
        <v>142210</v>
      </c>
      <c r="L34" s="58" t="s">
        <v>33</v>
      </c>
      <c r="M34" s="58" t="s">
        <v>34</v>
      </c>
      <c r="N34" s="81" t="s">
        <v>35</v>
      </c>
      <c r="O34" s="69" t="s">
        <v>61</v>
      </c>
      <c r="P34" s="70" t="str">
        <f t="shared" si="0"/>
        <v>留誉</v>
      </c>
      <c r="Q34" s="70">
        <v>1</v>
      </c>
      <c r="R34" s="70">
        <v>436</v>
      </c>
      <c r="S34" s="92">
        <v>43724</v>
      </c>
      <c r="T34" s="92">
        <v>43829</v>
      </c>
      <c r="U34" s="93" t="s">
        <v>110</v>
      </c>
    </row>
    <row r="35" ht="59.25" customHeight="1" spans="1:21">
      <c r="A35" s="58">
        <v>29</v>
      </c>
      <c r="B35" s="62" t="s">
        <v>26</v>
      </c>
      <c r="C35" s="69" t="s">
        <v>27</v>
      </c>
      <c r="D35" s="62" t="s">
        <v>58</v>
      </c>
      <c r="E35" s="59" t="s">
        <v>29</v>
      </c>
      <c r="F35" s="59" t="s">
        <v>30</v>
      </c>
      <c r="G35" s="62" t="s">
        <v>58</v>
      </c>
      <c r="H35" s="62" t="s">
        <v>76</v>
      </c>
      <c r="I35" s="80" t="s">
        <v>111</v>
      </c>
      <c r="J35" s="62">
        <v>70700</v>
      </c>
      <c r="K35" s="62">
        <v>70700</v>
      </c>
      <c r="L35" s="58" t="s">
        <v>33</v>
      </c>
      <c r="M35" s="58" t="s">
        <v>34</v>
      </c>
      <c r="N35" s="81" t="s">
        <v>35</v>
      </c>
      <c r="O35" s="69" t="s">
        <v>36</v>
      </c>
      <c r="P35" s="70" t="str">
        <f t="shared" si="0"/>
        <v>留誉</v>
      </c>
      <c r="Q35" s="70">
        <v>2</v>
      </c>
      <c r="R35" s="70">
        <v>928</v>
      </c>
      <c r="S35" s="92">
        <v>43076</v>
      </c>
      <c r="T35" s="92">
        <v>43138</v>
      </c>
      <c r="U35" s="93" t="s">
        <v>112</v>
      </c>
    </row>
    <row r="36" ht="59.25" customHeight="1" spans="1:21">
      <c r="A36" s="58">
        <v>30</v>
      </c>
      <c r="B36" s="62" t="s">
        <v>26</v>
      </c>
      <c r="C36" s="69" t="s">
        <v>27</v>
      </c>
      <c r="D36" s="62" t="s">
        <v>58</v>
      </c>
      <c r="E36" s="59" t="s">
        <v>29</v>
      </c>
      <c r="F36" s="59" t="s">
        <v>30</v>
      </c>
      <c r="G36" s="62" t="s">
        <v>58</v>
      </c>
      <c r="H36" s="62" t="s">
        <v>72</v>
      </c>
      <c r="I36" s="80" t="s">
        <v>113</v>
      </c>
      <c r="J36" s="62">
        <v>25680</v>
      </c>
      <c r="K36" s="62">
        <v>25680</v>
      </c>
      <c r="L36" s="58" t="s">
        <v>33</v>
      </c>
      <c r="M36" s="58" t="s">
        <v>34</v>
      </c>
      <c r="N36" s="81" t="s">
        <v>35</v>
      </c>
      <c r="O36" s="69" t="s">
        <v>36</v>
      </c>
      <c r="P36" s="70" t="str">
        <f t="shared" si="0"/>
        <v>留誉</v>
      </c>
      <c r="Q36" s="70">
        <v>2</v>
      </c>
      <c r="R36" s="70">
        <v>829</v>
      </c>
      <c r="S36" s="92">
        <v>43076</v>
      </c>
      <c r="T36" s="92">
        <v>43138</v>
      </c>
      <c r="U36" s="93" t="s">
        <v>114</v>
      </c>
    </row>
    <row r="37" ht="55.5" customHeight="1" spans="1:21">
      <c r="A37" s="58">
        <v>31</v>
      </c>
      <c r="B37" s="62" t="s">
        <v>26</v>
      </c>
      <c r="C37" s="72" t="s">
        <v>115</v>
      </c>
      <c r="D37" s="62" t="s">
        <v>58</v>
      </c>
      <c r="E37" s="59" t="s">
        <v>29</v>
      </c>
      <c r="F37" s="59" t="s">
        <v>30</v>
      </c>
      <c r="G37" s="62" t="s">
        <v>58</v>
      </c>
      <c r="H37" s="62" t="s">
        <v>74</v>
      </c>
      <c r="I37" s="80" t="s">
        <v>116</v>
      </c>
      <c r="J37" s="62">
        <v>127590</v>
      </c>
      <c r="K37" s="62">
        <v>127590</v>
      </c>
      <c r="L37" s="58" t="s">
        <v>33</v>
      </c>
      <c r="M37" s="58" t="s">
        <v>34</v>
      </c>
      <c r="N37" s="81" t="s">
        <v>35</v>
      </c>
      <c r="O37" s="69" t="s">
        <v>61</v>
      </c>
      <c r="P37" s="70" t="str">
        <f t="shared" si="0"/>
        <v>留誉</v>
      </c>
      <c r="Q37" s="70">
        <v>1</v>
      </c>
      <c r="R37" s="70">
        <v>449</v>
      </c>
      <c r="S37" s="92">
        <v>43661</v>
      </c>
      <c r="T37" s="92">
        <v>43779</v>
      </c>
      <c r="U37" s="93" t="s">
        <v>117</v>
      </c>
    </row>
    <row r="38" ht="50.25" customHeight="1" spans="1:21">
      <c r="A38" s="58">
        <v>32</v>
      </c>
      <c r="B38" s="62" t="s">
        <v>26</v>
      </c>
      <c r="C38" s="72" t="s">
        <v>63</v>
      </c>
      <c r="D38" s="62" t="s">
        <v>58</v>
      </c>
      <c r="E38" s="59" t="s">
        <v>29</v>
      </c>
      <c r="F38" s="59" t="s">
        <v>118</v>
      </c>
      <c r="G38" s="62" t="s">
        <v>58</v>
      </c>
      <c r="H38" s="62" t="s">
        <v>76</v>
      </c>
      <c r="I38" s="80" t="s">
        <v>119</v>
      </c>
      <c r="J38" s="62">
        <v>2400000</v>
      </c>
      <c r="K38" s="62">
        <v>2400000</v>
      </c>
      <c r="L38" s="58" t="s">
        <v>33</v>
      </c>
      <c r="M38" s="58" t="s">
        <v>34</v>
      </c>
      <c r="N38" s="81" t="s">
        <v>35</v>
      </c>
      <c r="O38" s="69" t="s">
        <v>61</v>
      </c>
      <c r="P38" s="70" t="str">
        <f t="shared" si="0"/>
        <v>留誉</v>
      </c>
      <c r="Q38" s="70">
        <v>1</v>
      </c>
      <c r="R38" s="70">
        <v>928</v>
      </c>
      <c r="S38" s="94">
        <v>43733</v>
      </c>
      <c r="T38" s="94">
        <v>43824</v>
      </c>
      <c r="U38" s="93" t="s">
        <v>120</v>
      </c>
    </row>
    <row r="39" ht="47.25" customHeight="1" spans="1:21">
      <c r="A39" s="58">
        <v>33</v>
      </c>
      <c r="B39" s="62" t="s">
        <v>26</v>
      </c>
      <c r="C39" s="69" t="s">
        <v>42</v>
      </c>
      <c r="D39" s="62" t="s">
        <v>58</v>
      </c>
      <c r="E39" s="59" t="s">
        <v>29</v>
      </c>
      <c r="F39" s="59" t="s">
        <v>118</v>
      </c>
      <c r="G39" s="62" t="s">
        <v>58</v>
      </c>
      <c r="H39" s="62" t="s">
        <v>78</v>
      </c>
      <c r="I39" s="80" t="s">
        <v>121</v>
      </c>
      <c r="J39" s="62">
        <v>75380</v>
      </c>
      <c r="K39" s="62">
        <v>75380</v>
      </c>
      <c r="L39" s="58" t="s">
        <v>33</v>
      </c>
      <c r="M39" s="58" t="s">
        <v>34</v>
      </c>
      <c r="N39" s="81" t="s">
        <v>35</v>
      </c>
      <c r="O39" s="69" t="s">
        <v>45</v>
      </c>
      <c r="P39" s="70" t="str">
        <f t="shared" si="0"/>
        <v>留誉</v>
      </c>
      <c r="Q39" s="70">
        <v>1</v>
      </c>
      <c r="R39" s="70">
        <v>380</v>
      </c>
      <c r="S39" s="94">
        <v>42865</v>
      </c>
      <c r="T39" s="94">
        <v>43049</v>
      </c>
      <c r="U39" s="93" t="s">
        <v>122</v>
      </c>
    </row>
    <row r="40" ht="47.25" customHeight="1" spans="1:21">
      <c r="A40" s="58">
        <v>34</v>
      </c>
      <c r="B40" s="62" t="s">
        <v>26</v>
      </c>
      <c r="C40" s="69" t="s">
        <v>42</v>
      </c>
      <c r="D40" s="62" t="s">
        <v>58</v>
      </c>
      <c r="E40" s="59" t="s">
        <v>29</v>
      </c>
      <c r="F40" s="59" t="s">
        <v>118</v>
      </c>
      <c r="G40" s="62" t="s">
        <v>58</v>
      </c>
      <c r="H40" s="62" t="s">
        <v>78</v>
      </c>
      <c r="I40" s="80" t="s">
        <v>121</v>
      </c>
      <c r="J40" s="62">
        <v>47170</v>
      </c>
      <c r="K40" s="62">
        <v>47170</v>
      </c>
      <c r="L40" s="58" t="s">
        <v>33</v>
      </c>
      <c r="M40" s="58" t="s">
        <v>34</v>
      </c>
      <c r="N40" s="81" t="s">
        <v>35</v>
      </c>
      <c r="O40" s="69" t="s">
        <v>45</v>
      </c>
      <c r="P40" s="70" t="str">
        <f t="shared" si="0"/>
        <v>留誉</v>
      </c>
      <c r="Q40" s="70">
        <v>1</v>
      </c>
      <c r="R40" s="70">
        <v>380</v>
      </c>
      <c r="S40" s="94">
        <v>42134</v>
      </c>
      <c r="T40" s="94">
        <v>42318</v>
      </c>
      <c r="U40" s="93" t="s">
        <v>123</v>
      </c>
    </row>
    <row r="41" ht="49.5" customHeight="1" spans="1:21">
      <c r="A41" s="58">
        <v>35</v>
      </c>
      <c r="B41" s="62" t="s">
        <v>26</v>
      </c>
      <c r="C41" s="69" t="s">
        <v>42</v>
      </c>
      <c r="D41" s="62" t="s">
        <v>58</v>
      </c>
      <c r="E41" s="59" t="s">
        <v>29</v>
      </c>
      <c r="F41" s="59" t="s">
        <v>118</v>
      </c>
      <c r="G41" s="62" t="s">
        <v>58</v>
      </c>
      <c r="H41" s="62" t="s">
        <v>104</v>
      </c>
      <c r="I41" s="80" t="s">
        <v>124</v>
      </c>
      <c r="J41" s="62">
        <v>91100</v>
      </c>
      <c r="K41" s="62">
        <v>91100</v>
      </c>
      <c r="L41" s="58" t="s">
        <v>33</v>
      </c>
      <c r="M41" s="58" t="s">
        <v>34</v>
      </c>
      <c r="N41" s="81" t="s">
        <v>35</v>
      </c>
      <c r="O41" s="69" t="s">
        <v>45</v>
      </c>
      <c r="P41" s="70" t="str">
        <f t="shared" si="0"/>
        <v>留誉</v>
      </c>
      <c r="Q41" s="70">
        <v>1</v>
      </c>
      <c r="R41" s="70">
        <v>415</v>
      </c>
      <c r="S41" s="94">
        <v>43016</v>
      </c>
      <c r="T41" s="94">
        <v>43077</v>
      </c>
      <c r="U41" s="93" t="s">
        <v>125</v>
      </c>
    </row>
    <row r="42" ht="49.5" customHeight="1" spans="1:21">
      <c r="A42" s="58">
        <v>36</v>
      </c>
      <c r="B42" s="62" t="s">
        <v>26</v>
      </c>
      <c r="C42" s="69" t="s">
        <v>42</v>
      </c>
      <c r="D42" s="62" t="s">
        <v>58</v>
      </c>
      <c r="E42" s="59" t="s">
        <v>29</v>
      </c>
      <c r="F42" s="59"/>
      <c r="G42" s="62" t="s">
        <v>58</v>
      </c>
      <c r="H42" s="62" t="s">
        <v>126</v>
      </c>
      <c r="I42" s="80" t="s">
        <v>89</v>
      </c>
      <c r="J42" s="62">
        <v>188800</v>
      </c>
      <c r="K42" s="62">
        <v>188800</v>
      </c>
      <c r="L42" s="58" t="s">
        <v>33</v>
      </c>
      <c r="M42" s="58" t="s">
        <v>34</v>
      </c>
      <c r="N42" s="81" t="s">
        <v>35</v>
      </c>
      <c r="O42" s="69" t="s">
        <v>45</v>
      </c>
      <c r="P42" s="70" t="str">
        <f t="shared" si="0"/>
        <v>留誉</v>
      </c>
      <c r="Q42" s="70">
        <v>1</v>
      </c>
      <c r="R42" s="70">
        <v>466</v>
      </c>
      <c r="S42" s="94">
        <v>43539</v>
      </c>
      <c r="T42" s="94">
        <v>43830</v>
      </c>
      <c r="U42" s="93" t="s">
        <v>127</v>
      </c>
    </row>
    <row r="43" ht="42" spans="1:21">
      <c r="A43" s="58">
        <v>37</v>
      </c>
      <c r="B43" s="60" t="s">
        <v>26</v>
      </c>
      <c r="C43" s="61" t="s">
        <v>27</v>
      </c>
      <c r="D43" s="62" t="s">
        <v>128</v>
      </c>
      <c r="E43" s="59" t="s">
        <v>29</v>
      </c>
      <c r="F43" s="59"/>
      <c r="G43" s="62" t="s">
        <v>128</v>
      </c>
      <c r="H43" s="62" t="s">
        <v>129</v>
      </c>
      <c r="I43" s="80" t="s">
        <v>130</v>
      </c>
      <c r="J43" s="62">
        <v>297530</v>
      </c>
      <c r="K43" s="62">
        <v>297530</v>
      </c>
      <c r="L43" s="58" t="s">
        <v>33</v>
      </c>
      <c r="M43" s="58" t="s">
        <v>34</v>
      </c>
      <c r="N43" s="81" t="s">
        <v>35</v>
      </c>
      <c r="O43" s="69" t="s">
        <v>36</v>
      </c>
      <c r="P43" s="70" t="str">
        <f t="shared" si="0"/>
        <v>三交</v>
      </c>
      <c r="Q43" s="70">
        <v>1</v>
      </c>
      <c r="R43" s="70">
        <v>623</v>
      </c>
      <c r="S43" s="94">
        <v>43021</v>
      </c>
      <c r="T43" s="94">
        <v>43344</v>
      </c>
      <c r="U43" s="93" t="s">
        <v>131</v>
      </c>
    </row>
    <row r="44" ht="60" customHeight="1" spans="1:21">
      <c r="A44" s="58">
        <v>38</v>
      </c>
      <c r="B44" s="60" t="s">
        <v>26</v>
      </c>
      <c r="C44" s="61" t="s">
        <v>27</v>
      </c>
      <c r="D44" s="62" t="s">
        <v>128</v>
      </c>
      <c r="E44" s="59" t="s">
        <v>29</v>
      </c>
      <c r="F44" s="59" t="s">
        <v>118</v>
      </c>
      <c r="G44" s="62" t="s">
        <v>128</v>
      </c>
      <c r="H44" s="62" t="s">
        <v>132</v>
      </c>
      <c r="I44" s="80" t="s">
        <v>133</v>
      </c>
      <c r="J44" s="62">
        <v>1773280</v>
      </c>
      <c r="K44" s="62">
        <v>1773280</v>
      </c>
      <c r="L44" s="58" t="s">
        <v>33</v>
      </c>
      <c r="M44" s="58" t="s">
        <v>34</v>
      </c>
      <c r="N44" s="81" t="s">
        <v>35</v>
      </c>
      <c r="O44" s="69" t="s">
        <v>61</v>
      </c>
      <c r="P44" s="70" t="str">
        <f t="shared" si="0"/>
        <v>三交</v>
      </c>
      <c r="Q44" s="70">
        <v>1</v>
      </c>
      <c r="R44" s="70">
        <v>433</v>
      </c>
      <c r="S44" s="94">
        <v>43368</v>
      </c>
      <c r="T44" s="94">
        <v>43465</v>
      </c>
      <c r="U44" s="93" t="s">
        <v>134</v>
      </c>
    </row>
    <row r="45" ht="49" customHeight="1" spans="1:21">
      <c r="A45" s="58">
        <v>39</v>
      </c>
      <c r="B45" s="60" t="s">
        <v>26</v>
      </c>
      <c r="C45" s="73" t="s">
        <v>115</v>
      </c>
      <c r="D45" s="62" t="s">
        <v>128</v>
      </c>
      <c r="E45" s="59" t="s">
        <v>29</v>
      </c>
      <c r="F45" s="59" t="s">
        <v>118</v>
      </c>
      <c r="G45" s="62" t="s">
        <v>128</v>
      </c>
      <c r="H45" s="62" t="s">
        <v>135</v>
      </c>
      <c r="I45" s="80" t="s">
        <v>136</v>
      </c>
      <c r="J45" s="62">
        <v>2673080</v>
      </c>
      <c r="K45" s="62">
        <v>2673080</v>
      </c>
      <c r="L45" s="58" t="s">
        <v>33</v>
      </c>
      <c r="M45" s="58" t="s">
        <v>137</v>
      </c>
      <c r="N45" s="81" t="s">
        <v>138</v>
      </c>
      <c r="O45" s="69" t="s">
        <v>61</v>
      </c>
      <c r="P45" s="70" t="str">
        <f t="shared" si="0"/>
        <v>三交</v>
      </c>
      <c r="Q45" s="70"/>
      <c r="R45" s="70">
        <v>52</v>
      </c>
      <c r="S45" s="92">
        <v>42651</v>
      </c>
      <c r="T45" s="92">
        <v>42732</v>
      </c>
      <c r="U45" s="93" t="s">
        <v>139</v>
      </c>
    </row>
    <row r="46" ht="43" customHeight="1" spans="1:21">
      <c r="A46" s="58">
        <v>40</v>
      </c>
      <c r="B46" s="60" t="s">
        <v>26</v>
      </c>
      <c r="C46" s="61" t="s">
        <v>27</v>
      </c>
      <c r="D46" s="62" t="s">
        <v>128</v>
      </c>
      <c r="E46" s="59" t="s">
        <v>29</v>
      </c>
      <c r="F46" s="59" t="s">
        <v>118</v>
      </c>
      <c r="G46" s="62" t="s">
        <v>128</v>
      </c>
      <c r="H46" s="62" t="s">
        <v>129</v>
      </c>
      <c r="I46" s="80" t="s">
        <v>140</v>
      </c>
      <c r="J46" s="62">
        <v>477360</v>
      </c>
      <c r="K46" s="62">
        <v>477360</v>
      </c>
      <c r="L46" s="58" t="s">
        <v>33</v>
      </c>
      <c r="M46" s="58" t="s">
        <v>34</v>
      </c>
      <c r="N46" s="81" t="s">
        <v>35</v>
      </c>
      <c r="O46" s="69" t="s">
        <v>61</v>
      </c>
      <c r="P46" s="70" t="str">
        <f t="shared" si="0"/>
        <v>三交</v>
      </c>
      <c r="Q46" s="70">
        <v>1</v>
      </c>
      <c r="R46" s="70">
        <v>623</v>
      </c>
      <c r="S46" s="92">
        <v>43539</v>
      </c>
      <c r="T46" s="92">
        <v>43830</v>
      </c>
      <c r="U46" s="93" t="s">
        <v>141</v>
      </c>
    </row>
    <row r="47" ht="45" customHeight="1" spans="1:21">
      <c r="A47" s="58">
        <v>41</v>
      </c>
      <c r="B47" s="60" t="s">
        <v>26</v>
      </c>
      <c r="C47" s="61" t="s">
        <v>115</v>
      </c>
      <c r="D47" s="62" t="s">
        <v>128</v>
      </c>
      <c r="E47" s="59" t="s">
        <v>29</v>
      </c>
      <c r="F47" s="59" t="s">
        <v>118</v>
      </c>
      <c r="G47" s="62" t="s">
        <v>128</v>
      </c>
      <c r="H47" s="62" t="s">
        <v>142</v>
      </c>
      <c r="I47" s="80" t="s">
        <v>143</v>
      </c>
      <c r="J47" s="62">
        <v>32620</v>
      </c>
      <c r="K47" s="62">
        <v>32620</v>
      </c>
      <c r="L47" s="58" t="s">
        <v>33</v>
      </c>
      <c r="M47" s="58" t="s">
        <v>34</v>
      </c>
      <c r="N47" s="81" t="s">
        <v>35</v>
      </c>
      <c r="O47" s="69" t="s">
        <v>61</v>
      </c>
      <c r="P47" s="70" t="str">
        <f t="shared" si="0"/>
        <v>三交</v>
      </c>
      <c r="Q47" s="70"/>
      <c r="R47" s="70">
        <v>62</v>
      </c>
      <c r="S47" s="94">
        <v>43605</v>
      </c>
      <c r="T47" s="94">
        <v>43697</v>
      </c>
      <c r="U47" s="93" t="s">
        <v>144</v>
      </c>
    </row>
    <row r="48" ht="48" customHeight="1" spans="1:21">
      <c r="A48" s="58">
        <v>42</v>
      </c>
      <c r="B48" s="60" t="s">
        <v>26</v>
      </c>
      <c r="C48" s="61" t="s">
        <v>27</v>
      </c>
      <c r="D48" s="62" t="s">
        <v>128</v>
      </c>
      <c r="E48" s="59" t="s">
        <v>29</v>
      </c>
      <c r="F48" s="59" t="s">
        <v>118</v>
      </c>
      <c r="G48" s="62" t="s">
        <v>128</v>
      </c>
      <c r="H48" s="62" t="s">
        <v>145</v>
      </c>
      <c r="I48" s="80" t="s">
        <v>146</v>
      </c>
      <c r="J48" s="62">
        <v>91800</v>
      </c>
      <c r="K48" s="62">
        <v>91800</v>
      </c>
      <c r="L48" s="58" t="s">
        <v>33</v>
      </c>
      <c r="M48" s="58" t="s">
        <v>34</v>
      </c>
      <c r="N48" s="81" t="s">
        <v>35</v>
      </c>
      <c r="O48" s="69">
        <v>0</v>
      </c>
      <c r="P48" s="70" t="str">
        <f t="shared" si="0"/>
        <v>三交</v>
      </c>
      <c r="Q48" s="70">
        <v>1</v>
      </c>
      <c r="R48" s="70">
        <v>23</v>
      </c>
      <c r="S48" s="92">
        <v>42863</v>
      </c>
      <c r="T48" s="92">
        <v>42894</v>
      </c>
      <c r="U48" s="93" t="s">
        <v>147</v>
      </c>
    </row>
    <row r="49" ht="42.75" customHeight="1" spans="1:21">
      <c r="A49" s="58">
        <v>43</v>
      </c>
      <c r="B49" s="60" t="s">
        <v>26</v>
      </c>
      <c r="C49" s="61" t="s">
        <v>27</v>
      </c>
      <c r="D49" s="62" t="s">
        <v>128</v>
      </c>
      <c r="E49" s="59" t="s">
        <v>29</v>
      </c>
      <c r="F49" s="59" t="s">
        <v>118</v>
      </c>
      <c r="G49" s="62" t="s">
        <v>128</v>
      </c>
      <c r="H49" s="62" t="s">
        <v>148</v>
      </c>
      <c r="I49" s="80" t="s">
        <v>149</v>
      </c>
      <c r="J49" s="62">
        <v>6566880</v>
      </c>
      <c r="K49" s="62">
        <v>6566880</v>
      </c>
      <c r="L49" s="58" t="s">
        <v>33</v>
      </c>
      <c r="M49" s="58" t="s">
        <v>137</v>
      </c>
      <c r="N49" s="81" t="s">
        <v>150</v>
      </c>
      <c r="O49" s="69">
        <v>0</v>
      </c>
      <c r="P49" s="70" t="str">
        <f t="shared" si="0"/>
        <v>三交</v>
      </c>
      <c r="Q49" s="70"/>
      <c r="R49" s="70">
        <v>96</v>
      </c>
      <c r="S49" s="92">
        <v>43840</v>
      </c>
      <c r="T49" s="92">
        <v>44114</v>
      </c>
      <c r="U49" s="93" t="s">
        <v>151</v>
      </c>
    </row>
    <row r="50" ht="37.5" customHeight="1" spans="1:21">
      <c r="A50" s="58">
        <v>44</v>
      </c>
      <c r="B50" s="60" t="s">
        <v>26</v>
      </c>
      <c r="C50" s="61" t="s">
        <v>27</v>
      </c>
      <c r="D50" s="62" t="s">
        <v>128</v>
      </c>
      <c r="E50" s="59" t="s">
        <v>29</v>
      </c>
      <c r="F50" s="59" t="s">
        <v>118</v>
      </c>
      <c r="G50" s="62" t="s">
        <v>128</v>
      </c>
      <c r="H50" s="62" t="s">
        <v>152</v>
      </c>
      <c r="I50" s="80" t="s">
        <v>153</v>
      </c>
      <c r="J50" s="62">
        <v>551700</v>
      </c>
      <c r="K50" s="62">
        <v>551700</v>
      </c>
      <c r="L50" s="58" t="s">
        <v>33</v>
      </c>
      <c r="M50" s="58" t="s">
        <v>154</v>
      </c>
      <c r="N50" s="81" t="s">
        <v>155</v>
      </c>
      <c r="O50" s="69">
        <v>0</v>
      </c>
      <c r="P50" s="70" t="str">
        <f t="shared" si="0"/>
        <v>三交</v>
      </c>
      <c r="Q50" s="70">
        <v>1</v>
      </c>
      <c r="R50" s="70">
        <v>623</v>
      </c>
      <c r="S50" s="94">
        <v>43746</v>
      </c>
      <c r="T50" s="94">
        <v>43794</v>
      </c>
      <c r="U50" s="93" t="s">
        <v>156</v>
      </c>
    </row>
    <row r="51" ht="48.75" customHeight="1" spans="1:21">
      <c r="A51" s="58">
        <v>45</v>
      </c>
      <c r="B51" s="60" t="s">
        <v>26</v>
      </c>
      <c r="C51" s="61" t="s">
        <v>27</v>
      </c>
      <c r="D51" s="62" t="s">
        <v>128</v>
      </c>
      <c r="E51" s="59" t="s">
        <v>29</v>
      </c>
      <c r="F51" s="59" t="s">
        <v>118</v>
      </c>
      <c r="G51" s="62" t="s">
        <v>128</v>
      </c>
      <c r="H51" s="62" t="s">
        <v>157</v>
      </c>
      <c r="I51" s="80" t="s">
        <v>158</v>
      </c>
      <c r="J51" s="62">
        <f>232790+48800</f>
        <v>281590</v>
      </c>
      <c r="K51" s="62">
        <f>232790+48800</f>
        <v>281590</v>
      </c>
      <c r="L51" s="58" t="s">
        <v>33</v>
      </c>
      <c r="M51" s="58" t="s">
        <v>154</v>
      </c>
      <c r="N51" s="81" t="s">
        <v>155</v>
      </c>
      <c r="O51" s="69">
        <v>0</v>
      </c>
      <c r="P51" s="70" t="str">
        <f t="shared" ref="P51:P79" si="2">D51</f>
        <v>三交</v>
      </c>
      <c r="Q51" s="70"/>
      <c r="R51" s="70">
        <v>27</v>
      </c>
      <c r="S51" s="94">
        <v>43797</v>
      </c>
      <c r="T51" s="94">
        <v>43817</v>
      </c>
      <c r="U51" s="93" t="s">
        <v>159</v>
      </c>
    </row>
    <row r="52" ht="37.5" customHeight="1" spans="1:21">
      <c r="A52" s="58">
        <v>46</v>
      </c>
      <c r="B52" s="60" t="s">
        <v>26</v>
      </c>
      <c r="C52" s="61" t="s">
        <v>42</v>
      </c>
      <c r="D52" s="62" t="s">
        <v>160</v>
      </c>
      <c r="E52" s="59" t="s">
        <v>29</v>
      </c>
      <c r="F52" s="59" t="s">
        <v>118</v>
      </c>
      <c r="G52" s="62" t="s">
        <v>160</v>
      </c>
      <c r="H52" s="62" t="s">
        <v>161</v>
      </c>
      <c r="I52" s="80" t="s">
        <v>162</v>
      </c>
      <c r="J52" s="62">
        <v>1252670</v>
      </c>
      <c r="K52" s="62">
        <v>1252670</v>
      </c>
      <c r="L52" s="58" t="s">
        <v>33</v>
      </c>
      <c r="M52" s="58" t="s">
        <v>154</v>
      </c>
      <c r="N52" s="81" t="s">
        <v>155</v>
      </c>
      <c r="O52" s="69" t="s">
        <v>45</v>
      </c>
      <c r="P52" s="70" t="str">
        <f t="shared" si="2"/>
        <v>庄上</v>
      </c>
      <c r="Q52" s="70">
        <v>1</v>
      </c>
      <c r="R52" s="70">
        <v>415</v>
      </c>
      <c r="S52" s="94">
        <v>42945</v>
      </c>
      <c r="T52" s="94">
        <v>43007</v>
      </c>
      <c r="U52" s="93" t="s">
        <v>163</v>
      </c>
    </row>
    <row r="53" ht="51" customHeight="1" spans="1:21">
      <c r="A53" s="58">
        <v>47</v>
      </c>
      <c r="B53" s="60" t="s">
        <v>26</v>
      </c>
      <c r="C53" s="61" t="s">
        <v>42</v>
      </c>
      <c r="D53" s="62" t="s">
        <v>164</v>
      </c>
      <c r="E53" s="59">
        <v>1</v>
      </c>
      <c r="F53" s="59" t="s">
        <v>165</v>
      </c>
      <c r="G53" s="62" t="s">
        <v>164</v>
      </c>
      <c r="H53" s="62" t="s">
        <v>166</v>
      </c>
      <c r="I53" s="80" t="s">
        <v>167</v>
      </c>
      <c r="J53" s="62">
        <v>120000</v>
      </c>
      <c r="K53" s="62">
        <v>120000</v>
      </c>
      <c r="L53" s="58" t="s">
        <v>33</v>
      </c>
      <c r="M53" s="58" t="s">
        <v>154</v>
      </c>
      <c r="N53" s="81" t="s">
        <v>155</v>
      </c>
      <c r="O53" s="69" t="s">
        <v>45</v>
      </c>
      <c r="P53" s="70" t="str">
        <f t="shared" si="2"/>
        <v>薛村</v>
      </c>
      <c r="Q53" s="70">
        <v>2</v>
      </c>
      <c r="R53" s="70">
        <v>531</v>
      </c>
      <c r="S53" s="92">
        <v>42917</v>
      </c>
      <c r="T53" s="92">
        <v>43038</v>
      </c>
      <c r="U53" s="93" t="s">
        <v>168</v>
      </c>
    </row>
    <row r="54" ht="45.75" customHeight="1" spans="1:21">
      <c r="A54" s="58">
        <v>48</v>
      </c>
      <c r="B54" s="60" t="s">
        <v>26</v>
      </c>
      <c r="C54" s="61" t="s">
        <v>42</v>
      </c>
      <c r="D54" s="62" t="s">
        <v>164</v>
      </c>
      <c r="E54" s="59">
        <v>1</v>
      </c>
      <c r="F54" s="59" t="s">
        <v>118</v>
      </c>
      <c r="G54" s="62" t="s">
        <v>164</v>
      </c>
      <c r="H54" s="62" t="s">
        <v>169</v>
      </c>
      <c r="I54" s="80" t="s">
        <v>170</v>
      </c>
      <c r="J54" s="62">
        <v>125040</v>
      </c>
      <c r="K54" s="62">
        <v>125040</v>
      </c>
      <c r="L54" s="58" t="s">
        <v>33</v>
      </c>
      <c r="M54" s="58" t="s">
        <v>154</v>
      </c>
      <c r="N54" s="81" t="s">
        <v>155</v>
      </c>
      <c r="O54" s="69" t="s">
        <v>45</v>
      </c>
      <c r="P54" s="70" t="str">
        <f t="shared" si="2"/>
        <v>薛村</v>
      </c>
      <c r="Q54" s="70">
        <v>1</v>
      </c>
      <c r="R54" s="70">
        <v>416</v>
      </c>
      <c r="S54" s="92">
        <v>42917</v>
      </c>
      <c r="T54" s="92">
        <v>43038</v>
      </c>
      <c r="U54" s="93" t="s">
        <v>171</v>
      </c>
    </row>
    <row r="55" ht="37.5" customHeight="1" spans="1:21">
      <c r="A55" s="58">
        <v>49</v>
      </c>
      <c r="B55" s="60" t="s">
        <v>26</v>
      </c>
      <c r="C55" s="61" t="s">
        <v>42</v>
      </c>
      <c r="D55" s="62" t="s">
        <v>164</v>
      </c>
      <c r="E55" s="59" t="s">
        <v>29</v>
      </c>
      <c r="F55" s="59" t="s">
        <v>118</v>
      </c>
      <c r="G55" s="62" t="s">
        <v>164</v>
      </c>
      <c r="H55" s="62" t="s">
        <v>172</v>
      </c>
      <c r="I55" s="80" t="s">
        <v>173</v>
      </c>
      <c r="J55" s="62">
        <v>170000</v>
      </c>
      <c r="K55" s="62">
        <v>170000</v>
      </c>
      <c r="L55" s="58" t="s">
        <v>33</v>
      </c>
      <c r="M55" s="58" t="s">
        <v>154</v>
      </c>
      <c r="N55" s="81" t="s">
        <v>155</v>
      </c>
      <c r="O55" s="69" t="s">
        <v>45</v>
      </c>
      <c r="P55" s="70" t="str">
        <f t="shared" si="2"/>
        <v>薛村</v>
      </c>
      <c r="Q55" s="70">
        <v>1</v>
      </c>
      <c r="R55" s="70">
        <v>701</v>
      </c>
      <c r="S55" s="92">
        <v>42917</v>
      </c>
      <c r="T55" s="92">
        <v>43038</v>
      </c>
      <c r="U55" s="93" t="s">
        <v>174</v>
      </c>
    </row>
    <row r="56" ht="37.5" customHeight="1" spans="1:21">
      <c r="A56" s="58">
        <v>50</v>
      </c>
      <c r="B56" s="60" t="s">
        <v>26</v>
      </c>
      <c r="C56" s="61" t="s">
        <v>42</v>
      </c>
      <c r="D56" s="62" t="s">
        <v>164</v>
      </c>
      <c r="E56" s="59" t="s">
        <v>29</v>
      </c>
      <c r="F56" s="59" t="s">
        <v>118</v>
      </c>
      <c r="G56" s="62" t="s">
        <v>164</v>
      </c>
      <c r="H56" s="62" t="s">
        <v>172</v>
      </c>
      <c r="I56" s="80" t="s">
        <v>175</v>
      </c>
      <c r="J56" s="62">
        <v>80190</v>
      </c>
      <c r="K56" s="62">
        <v>80190</v>
      </c>
      <c r="L56" s="58" t="s">
        <v>33</v>
      </c>
      <c r="M56" s="58" t="s">
        <v>154</v>
      </c>
      <c r="N56" s="81" t="s">
        <v>155</v>
      </c>
      <c r="O56" s="69" t="s">
        <v>45</v>
      </c>
      <c r="P56" s="70" t="str">
        <f t="shared" si="2"/>
        <v>薛村</v>
      </c>
      <c r="Q56" s="70">
        <v>1</v>
      </c>
      <c r="R56" s="70">
        <v>701</v>
      </c>
      <c r="S56" s="92">
        <v>42917</v>
      </c>
      <c r="T56" s="92">
        <v>43038</v>
      </c>
      <c r="U56" s="93" t="s">
        <v>176</v>
      </c>
    </row>
    <row r="57" ht="88" customHeight="1" spans="1:21">
      <c r="A57" s="58">
        <v>51</v>
      </c>
      <c r="B57" s="60" t="s">
        <v>26</v>
      </c>
      <c r="C57" s="61" t="s">
        <v>27</v>
      </c>
      <c r="D57" s="62" t="s">
        <v>177</v>
      </c>
      <c r="E57" s="59" t="s">
        <v>29</v>
      </c>
      <c r="F57" s="59" t="s">
        <v>118</v>
      </c>
      <c r="G57" s="62" t="s">
        <v>177</v>
      </c>
      <c r="H57" s="62" t="s">
        <v>178</v>
      </c>
      <c r="I57" s="80" t="s">
        <v>179</v>
      </c>
      <c r="J57" s="62">
        <v>245510</v>
      </c>
      <c r="K57" s="62">
        <v>245510</v>
      </c>
      <c r="L57" s="58" t="s">
        <v>33</v>
      </c>
      <c r="M57" s="58" t="s">
        <v>154</v>
      </c>
      <c r="N57" s="81" t="s">
        <v>155</v>
      </c>
      <c r="O57" s="69" t="s">
        <v>36</v>
      </c>
      <c r="P57" s="70" t="str">
        <f t="shared" si="2"/>
        <v>石西</v>
      </c>
      <c r="Q57" s="70">
        <v>1</v>
      </c>
      <c r="R57" s="70">
        <v>775</v>
      </c>
      <c r="S57" s="92">
        <v>43789</v>
      </c>
      <c r="T57" s="92">
        <v>43941</v>
      </c>
      <c r="U57" s="93" t="s">
        <v>180</v>
      </c>
    </row>
    <row r="58" ht="37.5" customHeight="1" spans="1:21">
      <c r="A58" s="58">
        <v>52</v>
      </c>
      <c r="B58" s="60" t="s">
        <v>26</v>
      </c>
      <c r="C58" s="61" t="s">
        <v>181</v>
      </c>
      <c r="D58" s="62" t="s">
        <v>182</v>
      </c>
      <c r="E58" s="59" t="s">
        <v>29</v>
      </c>
      <c r="F58" s="59" t="s">
        <v>118</v>
      </c>
      <c r="G58" s="62" t="s">
        <v>182</v>
      </c>
      <c r="H58" s="62" t="s">
        <v>183</v>
      </c>
      <c r="I58" s="80" t="s">
        <v>184</v>
      </c>
      <c r="J58" s="62">
        <v>2235960</v>
      </c>
      <c r="K58" s="62">
        <v>2235960</v>
      </c>
      <c r="L58" s="58" t="s">
        <v>33</v>
      </c>
      <c r="M58" s="58" t="s">
        <v>154</v>
      </c>
      <c r="N58" s="81" t="s">
        <v>155</v>
      </c>
      <c r="O58" s="69" t="s">
        <v>185</v>
      </c>
      <c r="P58" s="70" t="str">
        <f t="shared" si="2"/>
        <v>柳林镇</v>
      </c>
      <c r="Q58" s="70">
        <v>1</v>
      </c>
      <c r="R58" s="70">
        <v>227</v>
      </c>
      <c r="S58" s="92">
        <v>43470</v>
      </c>
      <c r="T58" s="92">
        <v>43670</v>
      </c>
      <c r="U58" s="93" t="s">
        <v>186</v>
      </c>
    </row>
    <row r="59" ht="49.5" customHeight="1" spans="1:21">
      <c r="A59" s="58">
        <v>53</v>
      </c>
      <c r="B59" s="60" t="s">
        <v>26</v>
      </c>
      <c r="C59" s="61" t="s">
        <v>27</v>
      </c>
      <c r="D59" s="62" t="s">
        <v>182</v>
      </c>
      <c r="E59" s="59" t="s">
        <v>29</v>
      </c>
      <c r="F59" s="59" t="s">
        <v>118</v>
      </c>
      <c r="G59" s="62" t="s">
        <v>182</v>
      </c>
      <c r="H59" s="62" t="s">
        <v>187</v>
      </c>
      <c r="I59" s="80" t="s">
        <v>188</v>
      </c>
      <c r="J59" s="62">
        <v>358640</v>
      </c>
      <c r="K59" s="62">
        <v>358640</v>
      </c>
      <c r="L59" s="58" t="s">
        <v>33</v>
      </c>
      <c r="M59" s="58" t="s">
        <v>154</v>
      </c>
      <c r="N59" s="81" t="s">
        <v>155</v>
      </c>
      <c r="O59" s="69" t="s">
        <v>36</v>
      </c>
      <c r="P59" s="70" t="str">
        <f t="shared" si="2"/>
        <v>柳林镇</v>
      </c>
      <c r="Q59" s="70"/>
      <c r="R59" s="70">
        <v>60</v>
      </c>
      <c r="S59" s="92">
        <v>43264</v>
      </c>
      <c r="T59" s="92">
        <v>43407</v>
      </c>
      <c r="U59" s="93" t="s">
        <v>189</v>
      </c>
    </row>
    <row r="60" ht="49.5" customHeight="1" spans="1:21">
      <c r="A60" s="58">
        <v>54</v>
      </c>
      <c r="B60" s="60" t="s">
        <v>26</v>
      </c>
      <c r="C60" s="61" t="s">
        <v>115</v>
      </c>
      <c r="D60" s="62" t="s">
        <v>190</v>
      </c>
      <c r="E60" s="59">
        <v>1</v>
      </c>
      <c r="F60" s="59" t="s">
        <v>165</v>
      </c>
      <c r="G60" s="62" t="s">
        <v>190</v>
      </c>
      <c r="H60" s="62" t="s">
        <v>191</v>
      </c>
      <c r="I60" s="80" t="s">
        <v>192</v>
      </c>
      <c r="J60" s="62">
        <v>284510</v>
      </c>
      <c r="K60" s="62">
        <v>284510</v>
      </c>
      <c r="L60" s="58" t="s">
        <v>33</v>
      </c>
      <c r="M60" s="58" t="s">
        <v>154</v>
      </c>
      <c r="N60" s="81" t="s">
        <v>155</v>
      </c>
      <c r="O60" s="69" t="s">
        <v>61</v>
      </c>
      <c r="P60" s="70" t="str">
        <f t="shared" si="2"/>
        <v>贾家垣</v>
      </c>
      <c r="Q60" s="70">
        <v>1</v>
      </c>
      <c r="R60" s="70">
        <v>208</v>
      </c>
      <c r="S60" s="92">
        <v>43539</v>
      </c>
      <c r="T60" s="92">
        <v>43830</v>
      </c>
      <c r="U60" s="93" t="s">
        <v>193</v>
      </c>
    </row>
    <row r="61" ht="51.75" customHeight="1" spans="1:21">
      <c r="A61" s="58">
        <v>55</v>
      </c>
      <c r="B61" s="60" t="s">
        <v>26</v>
      </c>
      <c r="C61" s="61" t="s">
        <v>27</v>
      </c>
      <c r="D61" s="62" t="s">
        <v>190</v>
      </c>
      <c r="E61" s="59">
        <v>1</v>
      </c>
      <c r="F61" s="59" t="s">
        <v>118</v>
      </c>
      <c r="G61" s="62" t="s">
        <v>190</v>
      </c>
      <c r="H61" s="62" t="s">
        <v>194</v>
      </c>
      <c r="I61" s="80" t="s">
        <v>195</v>
      </c>
      <c r="J61" s="62">
        <v>219260</v>
      </c>
      <c r="K61" s="62">
        <v>219260</v>
      </c>
      <c r="L61" s="58" t="s">
        <v>33</v>
      </c>
      <c r="M61" s="58" t="s">
        <v>154</v>
      </c>
      <c r="N61" s="81" t="s">
        <v>155</v>
      </c>
      <c r="O61" s="69" t="s">
        <v>61</v>
      </c>
      <c r="P61" s="70" t="str">
        <f t="shared" si="2"/>
        <v>贾家垣</v>
      </c>
      <c r="Q61" s="70"/>
      <c r="R61" s="70">
        <v>44</v>
      </c>
      <c r="S61" s="92">
        <v>43368</v>
      </c>
      <c r="T61" s="92">
        <v>43465</v>
      </c>
      <c r="U61" s="93" t="s">
        <v>196</v>
      </c>
    </row>
    <row r="62" ht="54.75" customHeight="1" spans="1:21">
      <c r="A62" s="58">
        <v>56</v>
      </c>
      <c r="B62" s="60" t="s">
        <v>26</v>
      </c>
      <c r="C62" s="61" t="s">
        <v>27</v>
      </c>
      <c r="D62" s="62" t="s">
        <v>197</v>
      </c>
      <c r="E62" s="59" t="s">
        <v>29</v>
      </c>
      <c r="F62" s="59" t="s">
        <v>118</v>
      </c>
      <c r="G62" s="62" t="s">
        <v>197</v>
      </c>
      <c r="H62" s="62" t="s">
        <v>198</v>
      </c>
      <c r="I62" s="80" t="s">
        <v>199</v>
      </c>
      <c r="J62" s="62">
        <v>298620</v>
      </c>
      <c r="K62" s="62">
        <v>298620</v>
      </c>
      <c r="L62" s="58" t="s">
        <v>33</v>
      </c>
      <c r="M62" s="58" t="s">
        <v>154</v>
      </c>
      <c r="N62" s="81" t="s">
        <v>155</v>
      </c>
      <c r="O62" s="69" t="s">
        <v>36</v>
      </c>
      <c r="P62" s="70" t="str">
        <f t="shared" si="2"/>
        <v>高家沟</v>
      </c>
      <c r="Q62" s="70"/>
      <c r="R62" s="70">
        <v>28</v>
      </c>
      <c r="S62" s="92">
        <v>43084</v>
      </c>
      <c r="T62" s="92">
        <v>43146</v>
      </c>
      <c r="U62" s="93" t="s">
        <v>200</v>
      </c>
    </row>
    <row r="63" ht="48.75" customHeight="1" spans="1:21">
      <c r="A63" s="58">
        <v>57</v>
      </c>
      <c r="B63" s="60" t="s">
        <v>26</v>
      </c>
      <c r="C63" s="61" t="s">
        <v>27</v>
      </c>
      <c r="D63" s="62" t="s">
        <v>197</v>
      </c>
      <c r="E63" s="59" t="s">
        <v>29</v>
      </c>
      <c r="F63" s="59" t="s">
        <v>118</v>
      </c>
      <c r="G63" s="62" t="s">
        <v>197</v>
      </c>
      <c r="H63" s="62" t="s">
        <v>201</v>
      </c>
      <c r="I63" s="80" t="s">
        <v>202</v>
      </c>
      <c r="J63" s="62">
        <v>483190</v>
      </c>
      <c r="K63" s="62">
        <v>483190</v>
      </c>
      <c r="L63" s="58" t="s">
        <v>33</v>
      </c>
      <c r="M63" s="58" t="s">
        <v>154</v>
      </c>
      <c r="N63" s="81" t="s">
        <v>155</v>
      </c>
      <c r="O63" s="69" t="s">
        <v>36</v>
      </c>
      <c r="P63" s="70" t="str">
        <f t="shared" si="2"/>
        <v>高家沟</v>
      </c>
      <c r="Q63" s="70"/>
      <c r="R63" s="70">
        <v>28</v>
      </c>
      <c r="S63" s="92">
        <v>43059</v>
      </c>
      <c r="T63" s="92">
        <v>43120</v>
      </c>
      <c r="U63" s="93" t="s">
        <v>203</v>
      </c>
    </row>
    <row r="64" ht="49" customHeight="1" spans="1:21">
      <c r="A64" s="58">
        <v>58</v>
      </c>
      <c r="B64" s="60" t="s">
        <v>26</v>
      </c>
      <c r="C64" s="61" t="s">
        <v>27</v>
      </c>
      <c r="D64" s="62" t="s">
        <v>197</v>
      </c>
      <c r="E64" s="59" t="s">
        <v>29</v>
      </c>
      <c r="F64" s="59" t="s">
        <v>118</v>
      </c>
      <c r="G64" s="62" t="s">
        <v>197</v>
      </c>
      <c r="H64" s="62" t="s">
        <v>204</v>
      </c>
      <c r="I64" s="80" t="s">
        <v>205</v>
      </c>
      <c r="J64" s="62">
        <v>56930</v>
      </c>
      <c r="K64" s="62">
        <v>56930</v>
      </c>
      <c r="L64" s="58" t="s">
        <v>33</v>
      </c>
      <c r="M64" s="58" t="s">
        <v>154</v>
      </c>
      <c r="N64" s="81" t="s">
        <v>155</v>
      </c>
      <c r="O64" s="69" t="s">
        <v>36</v>
      </c>
      <c r="P64" s="70" t="str">
        <f t="shared" si="2"/>
        <v>高家沟</v>
      </c>
      <c r="Q64" s="70"/>
      <c r="R64" s="70">
        <v>88</v>
      </c>
      <c r="S64" s="92">
        <v>43383</v>
      </c>
      <c r="T64" s="92">
        <v>43475</v>
      </c>
      <c r="U64" s="93" t="s">
        <v>206</v>
      </c>
    </row>
    <row r="65" ht="46.5" customHeight="1" spans="1:21">
      <c r="A65" s="58">
        <v>59</v>
      </c>
      <c r="B65" s="60" t="s">
        <v>26</v>
      </c>
      <c r="C65" s="61" t="s">
        <v>207</v>
      </c>
      <c r="D65" s="62" t="s">
        <v>197</v>
      </c>
      <c r="E65" s="59" t="s">
        <v>29</v>
      </c>
      <c r="F65" s="59" t="s">
        <v>118</v>
      </c>
      <c r="G65" s="62" t="s">
        <v>197</v>
      </c>
      <c r="H65" s="62" t="s">
        <v>208</v>
      </c>
      <c r="I65" s="80" t="s">
        <v>209</v>
      </c>
      <c r="J65" s="62">
        <v>201000</v>
      </c>
      <c r="K65" s="62">
        <v>201000</v>
      </c>
      <c r="L65" s="58" t="s">
        <v>33</v>
      </c>
      <c r="M65" s="58" t="s">
        <v>154</v>
      </c>
      <c r="N65" s="81" t="s">
        <v>155</v>
      </c>
      <c r="O65" s="69" t="s">
        <v>45</v>
      </c>
      <c r="P65" s="70" t="str">
        <f t="shared" si="2"/>
        <v>高家沟</v>
      </c>
      <c r="Q65" s="70">
        <v>1</v>
      </c>
      <c r="R65" s="70">
        <v>546</v>
      </c>
      <c r="S65" s="94">
        <v>43443</v>
      </c>
      <c r="T65" s="92">
        <v>43532</v>
      </c>
      <c r="U65" s="93" t="s">
        <v>210</v>
      </c>
    </row>
    <row r="66" ht="44.25" customHeight="1" spans="1:21">
      <c r="A66" s="58">
        <v>60</v>
      </c>
      <c r="B66" s="60" t="s">
        <v>26</v>
      </c>
      <c r="C66" s="61" t="s">
        <v>42</v>
      </c>
      <c r="D66" s="62" t="s">
        <v>197</v>
      </c>
      <c r="E66" s="59">
        <v>1</v>
      </c>
      <c r="F66" s="59" t="s">
        <v>118</v>
      </c>
      <c r="G66" s="62" t="s">
        <v>197</v>
      </c>
      <c r="H66" s="62" t="s">
        <v>201</v>
      </c>
      <c r="I66" s="80" t="s">
        <v>211</v>
      </c>
      <c r="J66" s="62">
        <v>393880</v>
      </c>
      <c r="K66" s="62">
        <v>393880</v>
      </c>
      <c r="L66" s="58" t="s">
        <v>33</v>
      </c>
      <c r="M66" s="58" t="s">
        <v>154</v>
      </c>
      <c r="N66" s="81" t="s">
        <v>155</v>
      </c>
      <c r="O66" s="69" t="s">
        <v>45</v>
      </c>
      <c r="P66" s="70" t="str">
        <f t="shared" si="2"/>
        <v>高家沟</v>
      </c>
      <c r="Q66" s="70"/>
      <c r="R66" s="70">
        <v>28</v>
      </c>
      <c r="S66" s="92">
        <v>43579</v>
      </c>
      <c r="T66" s="92">
        <v>43670</v>
      </c>
      <c r="U66" s="93" t="s">
        <v>212</v>
      </c>
    </row>
    <row r="67" ht="37.5" customHeight="1" spans="1:21">
      <c r="A67" s="58">
        <v>61</v>
      </c>
      <c r="B67" s="60" t="s">
        <v>26</v>
      </c>
      <c r="C67" s="61" t="s">
        <v>27</v>
      </c>
      <c r="D67" s="62" t="s">
        <v>197</v>
      </c>
      <c r="E67" s="59">
        <v>1</v>
      </c>
      <c r="F67" s="59" t="s">
        <v>118</v>
      </c>
      <c r="G67" s="62" t="s">
        <v>197</v>
      </c>
      <c r="H67" s="62" t="s">
        <v>213</v>
      </c>
      <c r="I67" s="80" t="s">
        <v>214</v>
      </c>
      <c r="J67" s="62">
        <v>789180</v>
      </c>
      <c r="K67" s="62">
        <v>789180</v>
      </c>
      <c r="L67" s="58" t="s">
        <v>33</v>
      </c>
      <c r="M67" s="58" t="s">
        <v>154</v>
      </c>
      <c r="N67" s="81" t="s">
        <v>155</v>
      </c>
      <c r="O67" s="69" t="s">
        <v>36</v>
      </c>
      <c r="P67" s="70" t="str">
        <f t="shared" si="2"/>
        <v>高家沟</v>
      </c>
      <c r="Q67" s="70">
        <v>1</v>
      </c>
      <c r="R67" s="70">
        <v>875</v>
      </c>
      <c r="S67" s="92">
        <v>43424</v>
      </c>
      <c r="T67" s="92">
        <v>43485</v>
      </c>
      <c r="U67" s="93" t="s">
        <v>215</v>
      </c>
    </row>
    <row r="68" ht="60" customHeight="1" spans="1:21">
      <c r="A68" s="58">
        <v>62</v>
      </c>
      <c r="B68" s="60" t="s">
        <v>107</v>
      </c>
      <c r="C68" s="73" t="s">
        <v>216</v>
      </c>
      <c r="D68" s="62" t="s">
        <v>197</v>
      </c>
      <c r="E68" s="59" t="s">
        <v>29</v>
      </c>
      <c r="F68" s="59" t="s">
        <v>118</v>
      </c>
      <c r="G68" s="62" t="s">
        <v>197</v>
      </c>
      <c r="H68" s="62" t="s">
        <v>208</v>
      </c>
      <c r="I68" s="80" t="s">
        <v>217</v>
      </c>
      <c r="J68" s="62">
        <v>369800</v>
      </c>
      <c r="K68" s="62">
        <v>369800</v>
      </c>
      <c r="L68" s="58" t="s">
        <v>33</v>
      </c>
      <c r="M68" s="58" t="s">
        <v>154</v>
      </c>
      <c r="N68" s="81" t="s">
        <v>155</v>
      </c>
      <c r="O68" s="69" t="s">
        <v>61</v>
      </c>
      <c r="P68" s="70" t="str">
        <f t="shared" si="2"/>
        <v>高家沟</v>
      </c>
      <c r="Q68" s="70">
        <v>1</v>
      </c>
      <c r="R68" s="70">
        <v>546</v>
      </c>
      <c r="S68" s="94">
        <v>42876</v>
      </c>
      <c r="T68" s="94">
        <v>43012</v>
      </c>
      <c r="U68" s="93" t="s">
        <v>218</v>
      </c>
    </row>
    <row r="69" ht="55.5" customHeight="1" spans="1:21">
      <c r="A69" s="58">
        <v>63</v>
      </c>
      <c r="B69" s="60" t="s">
        <v>26</v>
      </c>
      <c r="C69" s="61" t="s">
        <v>42</v>
      </c>
      <c r="D69" s="62" t="s">
        <v>197</v>
      </c>
      <c r="E69" s="59" t="s">
        <v>29</v>
      </c>
      <c r="F69" s="59" t="s">
        <v>118</v>
      </c>
      <c r="G69" s="62" t="s">
        <v>197</v>
      </c>
      <c r="H69" s="62" t="s">
        <v>219</v>
      </c>
      <c r="I69" s="80" t="s">
        <v>220</v>
      </c>
      <c r="J69" s="62">
        <v>127640</v>
      </c>
      <c r="K69" s="62">
        <v>127640</v>
      </c>
      <c r="L69" s="58" t="s">
        <v>33</v>
      </c>
      <c r="M69" s="58" t="s">
        <v>154</v>
      </c>
      <c r="N69" s="81" t="s">
        <v>155</v>
      </c>
      <c r="O69" s="69" t="s">
        <v>45</v>
      </c>
      <c r="P69" s="70" t="str">
        <f t="shared" si="2"/>
        <v>高家沟</v>
      </c>
      <c r="Q69" s="70">
        <v>1</v>
      </c>
      <c r="R69" s="70">
        <v>915</v>
      </c>
      <c r="S69" s="92">
        <v>42924</v>
      </c>
      <c r="T69" s="92">
        <v>43070</v>
      </c>
      <c r="U69" s="93" t="s">
        <v>221</v>
      </c>
    </row>
    <row r="70" ht="53.25" customHeight="1" spans="1:21">
      <c r="A70" s="58">
        <v>64</v>
      </c>
      <c r="B70" s="60" t="s">
        <v>26</v>
      </c>
      <c r="C70" s="61" t="s">
        <v>42</v>
      </c>
      <c r="D70" s="62" t="s">
        <v>197</v>
      </c>
      <c r="E70" s="59">
        <v>1</v>
      </c>
      <c r="F70" s="59" t="s">
        <v>165</v>
      </c>
      <c r="G70" s="62" t="s">
        <v>197</v>
      </c>
      <c r="H70" s="62" t="s">
        <v>219</v>
      </c>
      <c r="I70" s="80" t="s">
        <v>220</v>
      </c>
      <c r="J70" s="62">
        <v>111580</v>
      </c>
      <c r="K70" s="62">
        <v>111580</v>
      </c>
      <c r="L70" s="58" t="s">
        <v>33</v>
      </c>
      <c r="M70" s="58" t="s">
        <v>154</v>
      </c>
      <c r="N70" s="81" t="s">
        <v>155</v>
      </c>
      <c r="O70" s="69" t="s">
        <v>45</v>
      </c>
      <c r="P70" s="70" t="str">
        <f t="shared" si="2"/>
        <v>高家沟</v>
      </c>
      <c r="Q70" s="70">
        <v>1</v>
      </c>
      <c r="R70" s="70">
        <v>915</v>
      </c>
      <c r="S70" s="94">
        <v>42979</v>
      </c>
      <c r="T70" s="94">
        <v>43435</v>
      </c>
      <c r="U70" s="93" t="s">
        <v>222</v>
      </c>
    </row>
    <row r="71" ht="71" customHeight="1" spans="1:21">
      <c r="A71" s="58">
        <v>65</v>
      </c>
      <c r="B71" s="60" t="s">
        <v>26</v>
      </c>
      <c r="C71" s="61" t="s">
        <v>27</v>
      </c>
      <c r="D71" s="62" t="s">
        <v>197</v>
      </c>
      <c r="E71" s="59">
        <v>1</v>
      </c>
      <c r="F71" s="59" t="s">
        <v>165</v>
      </c>
      <c r="G71" s="62" t="s">
        <v>197</v>
      </c>
      <c r="H71" s="62" t="s">
        <v>219</v>
      </c>
      <c r="I71" s="80" t="s">
        <v>223</v>
      </c>
      <c r="J71" s="62">
        <v>307340</v>
      </c>
      <c r="K71" s="62">
        <v>307340</v>
      </c>
      <c r="L71" s="58" t="s">
        <v>33</v>
      </c>
      <c r="M71" s="58" t="s">
        <v>154</v>
      </c>
      <c r="N71" s="81" t="s">
        <v>155</v>
      </c>
      <c r="O71" s="69" t="s">
        <v>36</v>
      </c>
      <c r="P71" s="70" t="str">
        <f t="shared" si="2"/>
        <v>高家沟</v>
      </c>
      <c r="Q71" s="70">
        <v>1</v>
      </c>
      <c r="R71" s="70">
        <v>915</v>
      </c>
      <c r="S71" s="94">
        <v>43036</v>
      </c>
      <c r="T71" s="94">
        <v>43097</v>
      </c>
      <c r="U71" s="93" t="s">
        <v>224</v>
      </c>
    </row>
    <row r="72" ht="47.25" customHeight="1" spans="1:21">
      <c r="A72" s="58">
        <v>66</v>
      </c>
      <c r="B72" s="60" t="s">
        <v>26</v>
      </c>
      <c r="C72" s="61" t="s">
        <v>42</v>
      </c>
      <c r="D72" s="62" t="s">
        <v>197</v>
      </c>
      <c r="E72" s="59">
        <v>1</v>
      </c>
      <c r="F72" s="59" t="s">
        <v>165</v>
      </c>
      <c r="G72" s="62" t="s">
        <v>197</v>
      </c>
      <c r="H72" s="62" t="s">
        <v>213</v>
      </c>
      <c r="I72" s="80" t="s">
        <v>225</v>
      </c>
      <c r="J72" s="62">
        <v>106410</v>
      </c>
      <c r="K72" s="62">
        <v>106410</v>
      </c>
      <c r="L72" s="58" t="s">
        <v>33</v>
      </c>
      <c r="M72" s="58" t="s">
        <v>154</v>
      </c>
      <c r="N72" s="81" t="s">
        <v>155</v>
      </c>
      <c r="O72" s="69" t="s">
        <v>45</v>
      </c>
      <c r="P72" s="70" t="str">
        <f t="shared" si="2"/>
        <v>高家沟</v>
      </c>
      <c r="Q72" s="70">
        <v>1</v>
      </c>
      <c r="R72" s="70">
        <v>875</v>
      </c>
      <c r="S72" s="94">
        <v>42979</v>
      </c>
      <c r="T72" s="94">
        <v>43435</v>
      </c>
      <c r="U72" s="93" t="s">
        <v>226</v>
      </c>
    </row>
    <row r="73" ht="54" customHeight="1" spans="1:21">
      <c r="A73" s="58">
        <v>67</v>
      </c>
      <c r="B73" s="60" t="s">
        <v>26</v>
      </c>
      <c r="C73" s="61" t="s">
        <v>42</v>
      </c>
      <c r="D73" s="62" t="s">
        <v>197</v>
      </c>
      <c r="E73" s="59" t="s">
        <v>29</v>
      </c>
      <c r="F73" s="59" t="s">
        <v>118</v>
      </c>
      <c r="G73" s="62" t="s">
        <v>197</v>
      </c>
      <c r="H73" s="62" t="s">
        <v>227</v>
      </c>
      <c r="I73" s="80" t="s">
        <v>228</v>
      </c>
      <c r="J73" s="62">
        <v>312960</v>
      </c>
      <c r="K73" s="62">
        <v>312960</v>
      </c>
      <c r="L73" s="58" t="s">
        <v>33</v>
      </c>
      <c r="M73" s="58" t="s">
        <v>154</v>
      </c>
      <c r="N73" s="81" t="s">
        <v>155</v>
      </c>
      <c r="O73" s="69" t="s">
        <v>45</v>
      </c>
      <c r="P73" s="70" t="str">
        <f t="shared" si="2"/>
        <v>高家沟</v>
      </c>
      <c r="Q73" s="70">
        <v>1</v>
      </c>
      <c r="R73" s="70">
        <v>670</v>
      </c>
      <c r="S73" s="94">
        <v>42979</v>
      </c>
      <c r="T73" s="94">
        <v>43435</v>
      </c>
      <c r="U73" s="93" t="s">
        <v>229</v>
      </c>
    </row>
    <row r="74" ht="71" customHeight="1" spans="1:21">
      <c r="A74" s="58">
        <v>68</v>
      </c>
      <c r="B74" s="60" t="s">
        <v>26</v>
      </c>
      <c r="C74" s="61" t="s">
        <v>27</v>
      </c>
      <c r="D74" s="62" t="s">
        <v>197</v>
      </c>
      <c r="E74" s="59" t="s">
        <v>29</v>
      </c>
      <c r="F74" s="59" t="s">
        <v>118</v>
      </c>
      <c r="G74" s="62" t="s">
        <v>197</v>
      </c>
      <c r="H74" s="62" t="s">
        <v>227</v>
      </c>
      <c r="I74" s="80" t="s">
        <v>230</v>
      </c>
      <c r="J74" s="62">
        <v>2191990</v>
      </c>
      <c r="K74" s="62">
        <v>2191990</v>
      </c>
      <c r="L74" s="58" t="s">
        <v>33</v>
      </c>
      <c r="M74" s="58" t="s">
        <v>154</v>
      </c>
      <c r="N74" s="81" t="s">
        <v>155</v>
      </c>
      <c r="O74" s="69" t="s">
        <v>36</v>
      </c>
      <c r="P74" s="70" t="str">
        <f t="shared" si="2"/>
        <v>高家沟</v>
      </c>
      <c r="Q74" s="70">
        <v>1</v>
      </c>
      <c r="R74" s="70">
        <v>670</v>
      </c>
      <c r="S74" s="94">
        <v>43040</v>
      </c>
      <c r="T74" s="94">
        <v>43101</v>
      </c>
      <c r="U74" s="93" t="s">
        <v>231</v>
      </c>
    </row>
    <row r="75" ht="53" customHeight="1" spans="1:21">
      <c r="A75" s="58">
        <v>69</v>
      </c>
      <c r="B75" s="60" t="s">
        <v>26</v>
      </c>
      <c r="C75" s="61" t="s">
        <v>27</v>
      </c>
      <c r="D75" s="62" t="s">
        <v>197</v>
      </c>
      <c r="E75" s="59">
        <v>1</v>
      </c>
      <c r="F75" s="59" t="s">
        <v>165</v>
      </c>
      <c r="G75" s="62" t="s">
        <v>197</v>
      </c>
      <c r="H75" s="62" t="s">
        <v>227</v>
      </c>
      <c r="I75" s="80" t="s">
        <v>232</v>
      </c>
      <c r="J75" s="62">
        <v>267350</v>
      </c>
      <c r="K75" s="62">
        <v>267350</v>
      </c>
      <c r="L75" s="58" t="s">
        <v>33</v>
      </c>
      <c r="M75" s="58" t="s">
        <v>154</v>
      </c>
      <c r="N75" s="81" t="s">
        <v>155</v>
      </c>
      <c r="O75" s="69" t="s">
        <v>36</v>
      </c>
      <c r="P75" s="70" t="str">
        <f t="shared" si="2"/>
        <v>高家沟</v>
      </c>
      <c r="Q75" s="70">
        <v>1</v>
      </c>
      <c r="R75" s="70">
        <v>670</v>
      </c>
      <c r="S75" s="94">
        <v>43059</v>
      </c>
      <c r="T75" s="94">
        <v>43120</v>
      </c>
      <c r="U75" s="93" t="s">
        <v>233</v>
      </c>
    </row>
    <row r="76" ht="54.75" customHeight="1" spans="1:21">
      <c r="A76" s="58">
        <v>70</v>
      </c>
      <c r="B76" s="95" t="s">
        <v>26</v>
      </c>
      <c r="C76" s="61" t="s">
        <v>27</v>
      </c>
      <c r="D76" s="62" t="s">
        <v>61</v>
      </c>
      <c r="E76" s="59" t="s">
        <v>29</v>
      </c>
      <c r="F76" s="59" t="s">
        <v>118</v>
      </c>
      <c r="G76" s="62" t="s">
        <v>58</v>
      </c>
      <c r="H76" s="62" t="s">
        <v>74</v>
      </c>
      <c r="I76" s="80" t="s">
        <v>234</v>
      </c>
      <c r="J76" s="62">
        <v>1547030</v>
      </c>
      <c r="K76" s="62">
        <v>1547030</v>
      </c>
      <c r="L76" s="58" t="s">
        <v>33</v>
      </c>
      <c r="M76" s="58" t="s">
        <v>154</v>
      </c>
      <c r="N76" s="81" t="s">
        <v>155</v>
      </c>
      <c r="O76" s="69" t="s">
        <v>61</v>
      </c>
      <c r="P76" s="70" t="str">
        <f t="shared" si="2"/>
        <v>扶贫办</v>
      </c>
      <c r="Q76" s="70">
        <v>1</v>
      </c>
      <c r="R76" s="70">
        <v>449</v>
      </c>
      <c r="S76" s="94">
        <v>43455</v>
      </c>
      <c r="T76" s="94">
        <v>43667</v>
      </c>
      <c r="U76" s="93" t="s">
        <v>235</v>
      </c>
    </row>
    <row r="77" ht="56.25" customHeight="1" spans="1:21">
      <c r="A77" s="58">
        <v>71</v>
      </c>
      <c r="B77" s="60" t="s">
        <v>26</v>
      </c>
      <c r="C77" s="61" t="s">
        <v>27</v>
      </c>
      <c r="D77" s="62" t="s">
        <v>36</v>
      </c>
      <c r="E77" s="59">
        <v>1</v>
      </c>
      <c r="F77" s="59" t="s">
        <v>118</v>
      </c>
      <c r="G77" s="62" t="s">
        <v>160</v>
      </c>
      <c r="H77" s="62" t="s">
        <v>161</v>
      </c>
      <c r="I77" s="80" t="s">
        <v>236</v>
      </c>
      <c r="J77" s="62">
        <v>750000</v>
      </c>
      <c r="K77" s="62">
        <v>750000</v>
      </c>
      <c r="L77" s="58" t="s">
        <v>33</v>
      </c>
      <c r="M77" s="58" t="s">
        <v>154</v>
      </c>
      <c r="N77" s="81" t="s">
        <v>155</v>
      </c>
      <c r="O77" s="69" t="s">
        <v>36</v>
      </c>
      <c r="P77" s="70" t="str">
        <f t="shared" si="2"/>
        <v>交通局</v>
      </c>
      <c r="Q77" s="70">
        <v>2</v>
      </c>
      <c r="R77" s="70">
        <v>415</v>
      </c>
      <c r="S77" s="92">
        <v>43430</v>
      </c>
      <c r="T77" s="92">
        <v>43460</v>
      </c>
      <c r="U77" s="93" t="s">
        <v>237</v>
      </c>
    </row>
    <row r="78" ht="45.75" customHeight="1" spans="1:21">
      <c r="A78" s="58">
        <v>72</v>
      </c>
      <c r="B78" s="81" t="s">
        <v>107</v>
      </c>
      <c r="C78" s="81" t="s">
        <v>238</v>
      </c>
      <c r="D78" s="59" t="s">
        <v>239</v>
      </c>
      <c r="E78" s="59"/>
      <c r="F78" s="59"/>
      <c r="G78" s="59"/>
      <c r="H78" s="59"/>
      <c r="I78" s="81" t="s">
        <v>240</v>
      </c>
      <c r="J78" s="58">
        <v>20930000</v>
      </c>
      <c r="K78" s="58">
        <v>20930000</v>
      </c>
      <c r="L78" s="58" t="s">
        <v>33</v>
      </c>
      <c r="M78" s="58" t="s">
        <v>154</v>
      </c>
      <c r="N78" s="81" t="s">
        <v>241</v>
      </c>
      <c r="O78" s="59" t="s">
        <v>242</v>
      </c>
      <c r="P78" s="70" t="str">
        <f t="shared" si="2"/>
        <v>扶贫开发公司</v>
      </c>
      <c r="Q78" s="70">
        <v>46</v>
      </c>
      <c r="R78" s="70">
        <v>4956</v>
      </c>
      <c r="S78" s="94">
        <v>43557</v>
      </c>
      <c r="T78" s="94">
        <v>43648</v>
      </c>
      <c r="U78" s="93" t="s">
        <v>243</v>
      </c>
    </row>
    <row r="79" ht="56" customHeight="1" spans="1:21">
      <c r="A79" s="58">
        <v>73</v>
      </c>
      <c r="B79" s="60" t="s">
        <v>26</v>
      </c>
      <c r="C79" s="96" t="s">
        <v>42</v>
      </c>
      <c r="D79" s="59" t="s">
        <v>45</v>
      </c>
      <c r="E79" s="59"/>
      <c r="F79" s="59"/>
      <c r="G79" s="59"/>
      <c r="H79" s="59"/>
      <c r="I79" s="81" t="s">
        <v>244</v>
      </c>
      <c r="J79" s="58">
        <v>88309605.49</v>
      </c>
      <c r="K79" s="58">
        <v>88309605.49</v>
      </c>
      <c r="L79" s="58" t="s">
        <v>33</v>
      </c>
      <c r="M79" s="58" t="s">
        <v>137</v>
      </c>
      <c r="N79" s="81" t="s">
        <v>245</v>
      </c>
      <c r="O79" s="59" t="s">
        <v>45</v>
      </c>
      <c r="P79" s="70" t="str">
        <f t="shared" si="2"/>
        <v>水利局</v>
      </c>
      <c r="Q79" s="70">
        <v>99</v>
      </c>
      <c r="R79" s="70">
        <v>78564</v>
      </c>
      <c r="S79" s="94">
        <v>43951</v>
      </c>
      <c r="T79" s="94">
        <v>44134</v>
      </c>
      <c r="U79" s="93" t="s">
        <v>246</v>
      </c>
    </row>
  </sheetData>
  <autoFilter xmlns:etc="http://www.wps.cn/officeDocument/2017/etCustomData" ref="A4:U79" etc:filterBottomFollowUsedRange="0">
    <extLst/>
  </autoFilter>
  <mergeCells count="22">
    <mergeCell ref="A1:U1"/>
    <mergeCell ref="A2:U2"/>
    <mergeCell ref="S4:T4"/>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U4:U5"/>
  </mergeCells>
  <dataValidations count="1">
    <dataValidation type="list" allowBlank="1" showInputMessage="1" showErrorMessage="1" sqref="C79">
      <formula1>INDIRECT($B$6)</formula1>
    </dataValidation>
  </dataValidations>
  <printOptions horizontalCentered="1"/>
  <pageMargins left="0.314583333333333" right="0.236111111111111" top="0.629861111111111" bottom="0.629861111111111" header="0.314583333333333" footer="0.156944444444444"/>
  <pageSetup paperSize="9" scale="6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8"/>
  <sheetViews>
    <sheetView topLeftCell="A12" workbookViewId="0">
      <selection activeCell="G12" sqref="G12"/>
    </sheetView>
  </sheetViews>
  <sheetFormatPr defaultColWidth="9" defaultRowHeight="13.5" outlineLevelCol="3"/>
  <cols>
    <col min="1" max="1" width="24.3083333333333" customWidth="1"/>
    <col min="2" max="2" width="18.3333333333333" customWidth="1"/>
    <col min="3" max="3" width="14.925" customWidth="1"/>
    <col min="4" max="4" width="22" customWidth="1"/>
  </cols>
  <sheetData>
    <row r="1" ht="20.25" spans="1:1">
      <c r="A1" s="1" t="s">
        <v>247</v>
      </c>
    </row>
    <row r="2" ht="16" customHeight="1" spans="1:1">
      <c r="A2" s="1"/>
    </row>
    <row r="3" ht="69" customHeight="1" spans="1:4">
      <c r="A3" s="25" t="s">
        <v>248</v>
      </c>
      <c r="B3" s="25"/>
      <c r="C3" s="25"/>
      <c r="D3" s="25"/>
    </row>
    <row r="4" ht="23" customHeight="1" spans="1:4">
      <c r="A4" s="25"/>
      <c r="B4" s="25"/>
      <c r="C4" s="25"/>
      <c r="D4" s="25"/>
    </row>
    <row r="5" ht="21" customHeight="1" spans="1:4">
      <c r="A5" s="38"/>
      <c r="B5" s="38"/>
      <c r="C5" s="38"/>
      <c r="D5" s="39" t="s">
        <v>2</v>
      </c>
    </row>
    <row r="6" ht="21" customHeight="1" spans="1:4">
      <c r="A6" s="40" t="s">
        <v>249</v>
      </c>
      <c r="B6" s="40" t="s">
        <v>250</v>
      </c>
      <c r="C6" s="40" t="s">
        <v>251</v>
      </c>
      <c r="D6" s="40" t="s">
        <v>252</v>
      </c>
    </row>
    <row r="7" ht="21" customHeight="1" spans="1:4">
      <c r="A7" s="41" t="s">
        <v>25</v>
      </c>
      <c r="B7" s="42">
        <f>B8+B13</f>
        <v>145778995.49</v>
      </c>
      <c r="C7" s="43">
        <f>C8+C13</f>
        <v>73</v>
      </c>
      <c r="D7" s="43">
        <f>D8+D13</f>
        <v>122138</v>
      </c>
    </row>
    <row r="8" ht="21" customHeight="1" spans="1:4">
      <c r="A8" s="41" t="s">
        <v>253</v>
      </c>
      <c r="B8" s="43">
        <f>SUM(B9:B12)</f>
        <v>111536635.49</v>
      </c>
      <c r="C8" s="43">
        <f>SUM(C9:C12)</f>
        <v>4</v>
      </c>
      <c r="D8" s="43">
        <f>SUM(D9:D12)</f>
        <v>84384</v>
      </c>
    </row>
    <row r="9" ht="21" customHeight="1" spans="1:4">
      <c r="A9" s="41" t="s">
        <v>61</v>
      </c>
      <c r="B9" s="43">
        <f>SUMIF('2020年调整实施方案'!$D$7:$D$79,$A9,'2020年调整实施方案'!$J$7:$J$79)</f>
        <v>1547030</v>
      </c>
      <c r="C9" s="43">
        <f>COUNTIF('2020年调整实施方案'!$D$7:$D$79,$A9)</f>
        <v>1</v>
      </c>
      <c r="D9" s="43">
        <f>SUMIF('2020年调整实施方案'!$D$7:$D$79,$A9,'2020年调整实施方案'!$R$7:$R$79)</f>
        <v>449</v>
      </c>
    </row>
    <row r="10" ht="21" customHeight="1" spans="1:4">
      <c r="A10" s="41" t="s">
        <v>36</v>
      </c>
      <c r="B10" s="43">
        <f>SUMIF('2020年调整实施方案'!$D$7:$D$79,$A10,'2020年调整实施方案'!$J$7:$J$79)</f>
        <v>750000</v>
      </c>
      <c r="C10" s="43">
        <f>COUNTIF('2020年调整实施方案'!$D$7:$D$79,$A10)</f>
        <v>1</v>
      </c>
      <c r="D10" s="43">
        <f>SUMIF('2020年调整实施方案'!$D$7:$D$79,$A10,'2020年调整实施方案'!$R$7:$R$79)</f>
        <v>415</v>
      </c>
    </row>
    <row r="11" ht="21" customHeight="1" spans="1:4">
      <c r="A11" s="41" t="s">
        <v>239</v>
      </c>
      <c r="B11" s="43">
        <f>SUMIF('2020年调整实施方案'!$D$7:$D$79,$A11,'2020年调整实施方案'!$J$7:$J$79)</f>
        <v>20930000</v>
      </c>
      <c r="C11" s="43">
        <f>COUNTIF('2020年调整实施方案'!$D$7:$D$79,$A11)</f>
        <v>1</v>
      </c>
      <c r="D11" s="43">
        <f>SUMIF('2020年调整实施方案'!$D$7:$D$79,$A11,'2020年调整实施方案'!$R$7:$R$79)</f>
        <v>4956</v>
      </c>
    </row>
    <row r="12" ht="21" customHeight="1" spans="1:4">
      <c r="A12" s="41" t="s">
        <v>45</v>
      </c>
      <c r="B12" s="43">
        <f>SUMIF('2020年调整实施方案'!$D$7:$D$79,$A12,'2020年调整实施方案'!$J$7:$J$79)</f>
        <v>88309605.49</v>
      </c>
      <c r="C12" s="43">
        <f>COUNTIF('2020年调整实施方案'!$D$7:$D$79,$A12)</f>
        <v>1</v>
      </c>
      <c r="D12" s="43">
        <f>SUMIF('2020年调整实施方案'!$D$7:$D$79,$A12,'2020年调整实施方案'!$R$7:$R$79)</f>
        <v>78564</v>
      </c>
    </row>
    <row r="13" ht="21" customHeight="1" spans="1:4">
      <c r="A13" s="41" t="s">
        <v>254</v>
      </c>
      <c r="B13" s="43">
        <f>SUM(B14:B28)</f>
        <v>34242360</v>
      </c>
      <c r="C13" s="43">
        <f>SUM(C14:C28)</f>
        <v>69</v>
      </c>
      <c r="D13" s="43">
        <f>SUM(D14:D28)</f>
        <v>37754</v>
      </c>
    </row>
    <row r="14" ht="21" customHeight="1" spans="1:4">
      <c r="A14" s="44" t="s">
        <v>255</v>
      </c>
      <c r="B14" s="43">
        <f>SUMIF('2020年调整实施方案'!$D$7:$D$79,$A14,'2020年调整实施方案'!$J$7:$J$79)</f>
        <v>0</v>
      </c>
      <c r="C14" s="43">
        <f>COUNTIF('2020年调整实施方案'!$D$7:$D$79,$A14)</f>
        <v>0</v>
      </c>
      <c r="D14" s="43">
        <f>SUMIF('2020年调整实施方案'!$D$7:$D$79,$A14,'2020年调整实施方案'!$R$7:$R$79)</f>
        <v>0</v>
      </c>
    </row>
    <row r="15" ht="21" customHeight="1" spans="1:4">
      <c r="A15" s="44" t="s">
        <v>190</v>
      </c>
      <c r="B15" s="43">
        <f>SUMIF('2020年调整实施方案'!$D$7:$D$79,$A15,'2020年调整实施方案'!$J$7:$J$79)</f>
        <v>503770</v>
      </c>
      <c r="C15" s="43">
        <f>COUNTIF('2020年调整实施方案'!$D$7:$D$79,$A15)</f>
        <v>2</v>
      </c>
      <c r="D15" s="43">
        <f>SUMIF('2020年调整实施方案'!$D$7:$D$79,$A15,'2020年调整实施方案'!$R$7:$R$79)</f>
        <v>252</v>
      </c>
    </row>
    <row r="16" ht="21" customHeight="1" spans="1:4">
      <c r="A16" s="44" t="s">
        <v>28</v>
      </c>
      <c r="B16" s="43">
        <f>SUMIF('2020年调整实施方案'!$D$7:$D$79,$A16,'2020年调整实施方案'!$J$7:$J$79)</f>
        <v>749460</v>
      </c>
      <c r="C16" s="43">
        <f>COUNTIF('2020年调整实施方案'!$D$7:$D$79,$A16)</f>
        <v>1</v>
      </c>
      <c r="D16" s="43">
        <f>SUMIF('2020年调整实施方案'!$D$7:$D$79,$A16,'2020年调整实施方案'!$R$7:$R$79)</f>
        <v>896</v>
      </c>
    </row>
    <row r="17" ht="21" customHeight="1" spans="1:4">
      <c r="A17" s="44" t="s">
        <v>256</v>
      </c>
      <c r="B17" s="43">
        <f>SUMIF('2020年调整实施方案'!$D$7:$D$79,$A17,'2020年调整实施方案'!$J$7:$J$79)</f>
        <v>0</v>
      </c>
      <c r="C17" s="43">
        <f>COUNTIF('2020年调整实施方案'!$D$7:$D$79,$A17)</f>
        <v>0</v>
      </c>
      <c r="D17" s="43">
        <f>SUMIF('2020年调整实施方案'!$D$7:$D$79,$A17,'2020年调整实施方案'!$R$7:$R$79)</f>
        <v>0</v>
      </c>
    </row>
    <row r="18" ht="21" customHeight="1" spans="1:4">
      <c r="A18" s="44" t="s">
        <v>164</v>
      </c>
      <c r="B18" s="43">
        <f>SUMIF('2020年调整实施方案'!$D$7:$D$79,$A18,'2020年调整实施方案'!$J$7:$J$79)</f>
        <v>495230</v>
      </c>
      <c r="C18" s="43">
        <f>COUNTIF('2020年调整实施方案'!$D$7:$D$79,$A18)</f>
        <v>4</v>
      </c>
      <c r="D18" s="43">
        <f>SUMIF('2020年调整实施方案'!$D$7:$D$79,$A18,'2020年调整实施方案'!$R$7:$R$79)</f>
        <v>2349</v>
      </c>
    </row>
    <row r="19" ht="21" customHeight="1" spans="1:4">
      <c r="A19" s="44" t="s">
        <v>160</v>
      </c>
      <c r="B19" s="43">
        <f>SUMIF('2020年调整实施方案'!$D$7:$D$79,$A19,'2020年调整实施方案'!$J$7:$J$79)</f>
        <v>1252670</v>
      </c>
      <c r="C19" s="43">
        <f>COUNTIF('2020年调整实施方案'!$D$7:$D$79,$A19)</f>
        <v>1</v>
      </c>
      <c r="D19" s="43">
        <f>SUMIF('2020年调整实施方案'!$D$7:$D$79,$A19,'2020年调整实施方案'!$R$7:$R$79)</f>
        <v>415</v>
      </c>
    </row>
    <row r="20" ht="21" customHeight="1" spans="1:4">
      <c r="A20" s="44" t="s">
        <v>38</v>
      </c>
      <c r="B20" s="43">
        <f>SUMIF('2020年调整实施方案'!$D$7:$D$79,$A20,'2020年调整实施方案'!$J$7:$J$79)</f>
        <v>1172530</v>
      </c>
      <c r="C20" s="43">
        <f>COUNTIF('2020年调整实施方案'!$D$7:$D$79,$A20)</f>
        <v>6</v>
      </c>
      <c r="D20" s="43">
        <f>SUMIF('2020年调整实施方案'!$D$7:$D$79,$A20,'2020年调整实施方案'!$R$7:$R$79)</f>
        <v>2605</v>
      </c>
    </row>
    <row r="21" ht="21" customHeight="1" spans="1:4">
      <c r="A21" s="44" t="s">
        <v>58</v>
      </c>
      <c r="B21" s="43">
        <f>SUMIF('2020年调整实施方案'!$D$7:$D$79,$A21,'2020年调整实施方案'!$J$7:$J$79)</f>
        <v>8464880</v>
      </c>
      <c r="C21" s="43">
        <f>COUNTIF('2020年调整实施方案'!$D$7:$D$79,$A21)</f>
        <v>29</v>
      </c>
      <c r="D21" s="43">
        <f>SUMIF('2020年调整实施方案'!$D$7:$D$79,$A21,'2020年调整实施方案'!$R$7:$R$79)</f>
        <v>19844</v>
      </c>
    </row>
    <row r="22" ht="21" customHeight="1" spans="1:4">
      <c r="A22" s="44" t="s">
        <v>128</v>
      </c>
      <c r="B22" s="43">
        <f>SUMIF('2020年调整实施方案'!$D$7:$D$79,$A22,'2020年调整实施方案'!$J$7:$J$79)</f>
        <v>12745840</v>
      </c>
      <c r="C22" s="43">
        <f>COUNTIF('2020年调整实施方案'!$D$7:$D$79,$A22)</f>
        <v>9</v>
      </c>
      <c r="D22" s="43">
        <f>SUMIF('2020年调整实施方案'!$D$7:$D$79,$A22,'2020年调整实施方案'!$R$7:$R$79)</f>
        <v>2562</v>
      </c>
    </row>
    <row r="23" ht="21" customHeight="1" spans="1:4">
      <c r="A23" s="44" t="s">
        <v>197</v>
      </c>
      <c r="B23" s="43">
        <f>SUMIF('2020年调整实施方案'!$D$7:$D$79,$A23,'2020年调整实施方案'!$J$7:$J$79)</f>
        <v>6017870</v>
      </c>
      <c r="C23" s="43">
        <f>COUNTIF('2020年调整实施方案'!$D$7:$D$79,$A23)</f>
        <v>14</v>
      </c>
      <c r="D23" s="43">
        <f>SUMIF('2020年调整实施方案'!$D$7:$D$79,$A23,'2020年调整实施方案'!$R$7:$R$79)</f>
        <v>7769</v>
      </c>
    </row>
    <row r="24" ht="21" customHeight="1" spans="1:4">
      <c r="A24" s="44" t="s">
        <v>177</v>
      </c>
      <c r="B24" s="43">
        <f>SUMIF('2020年调整实施方案'!$D$7:$D$79,$A24,'2020年调整实施方案'!$J$7:$J$79)</f>
        <v>245510</v>
      </c>
      <c r="C24" s="43">
        <f>COUNTIF('2020年调整实施方案'!$D$7:$D$79,$A24)</f>
        <v>1</v>
      </c>
      <c r="D24" s="43">
        <f>SUMIF('2020年调整实施方案'!$D$7:$D$79,$A24,'2020年调整实施方案'!$R$7:$R$79)</f>
        <v>775</v>
      </c>
    </row>
    <row r="25" ht="21" customHeight="1" spans="1:4">
      <c r="A25" s="44" t="s">
        <v>257</v>
      </c>
      <c r="B25" s="43">
        <f>SUMIF('2020年调整实施方案'!$D$7:$D$79,$A25,'2020年调整实施方案'!$J$7:$J$79)</f>
        <v>0</v>
      </c>
      <c r="C25" s="43">
        <f>COUNTIF('2020年调整实施方案'!$D$7:$D$79,$A25)</f>
        <v>0</v>
      </c>
      <c r="D25" s="43">
        <f>SUMIF('2020年调整实施方案'!$D$7:$D$79,$A25,'2020年调整实施方案'!$R$7:$R$79)</f>
        <v>0</v>
      </c>
    </row>
    <row r="26" ht="21" customHeight="1" spans="1:4">
      <c r="A26" s="44" t="s">
        <v>258</v>
      </c>
      <c r="B26" s="43">
        <f>SUMIF('2020年调整实施方案'!$D$7:$D$79,$A26,'2020年调整实施方案'!$J$7:$J$79)</f>
        <v>0</v>
      </c>
      <c r="C26" s="43">
        <f>COUNTIF('2020年调整实施方案'!$D$7:$D$79,$A26)</f>
        <v>0</v>
      </c>
      <c r="D26" s="43">
        <f>SUMIF('2020年调整实施方案'!$D$7:$D$79,$A26,'2020年调整实施方案'!$R$7:$R$79)</f>
        <v>0</v>
      </c>
    </row>
    <row r="27" ht="21" customHeight="1" spans="1:4">
      <c r="A27" s="44" t="s">
        <v>259</v>
      </c>
      <c r="B27" s="43">
        <f>SUMIF('2020年调整实施方案'!$D$7:$D$79,$A27,'2020年调整实施方案'!$J$7:$J$79)</f>
        <v>0</v>
      </c>
      <c r="C27" s="43">
        <f>COUNTIF('2020年调整实施方案'!$D$7:$D$79,$A27)</f>
        <v>0</v>
      </c>
      <c r="D27" s="43">
        <f>SUMIF('2020年调整实施方案'!$D$7:$D$79,$A27,'2020年调整实施方案'!$R$7:$R$79)</f>
        <v>0</v>
      </c>
    </row>
    <row r="28" ht="21" customHeight="1" spans="1:4">
      <c r="A28" s="44" t="s">
        <v>182</v>
      </c>
      <c r="B28" s="43">
        <f>SUMIF('2020年调整实施方案'!$D$7:$D$79,$A28,'2020年调整实施方案'!$J$7:$J$79)</f>
        <v>2594600</v>
      </c>
      <c r="C28" s="43">
        <f>COUNTIF('2020年调整实施方案'!$D$7:$D$79,$A28)</f>
        <v>2</v>
      </c>
      <c r="D28" s="43">
        <f>SUMIF('2020年调整实施方案'!$D$7:$D$79,$A28,'2020年调整实施方案'!$R$7:$R$79)</f>
        <v>287</v>
      </c>
    </row>
  </sheetData>
  <mergeCells count="1">
    <mergeCell ref="A3:D3"/>
  </mergeCells>
  <printOptions horizontalCentered="1"/>
  <pageMargins left="1.10208333333333" right="1.02361111111111" top="1.45625" bottom="1.37777777777778" header="0.314583333333333" footer="0.314583333333333"/>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workbookViewId="0">
      <selection activeCell="B7" sqref="B7"/>
    </sheetView>
  </sheetViews>
  <sheetFormatPr defaultColWidth="9" defaultRowHeight="13.5" outlineLevelCol="3"/>
  <cols>
    <col min="1" max="1" width="23.1333333333333" customWidth="1"/>
    <col min="2" max="2" width="29.6333333333333" customWidth="1"/>
    <col min="3" max="3" width="15.3833333333333" customWidth="1"/>
    <col min="4" max="4" width="11.5" customWidth="1"/>
  </cols>
  <sheetData>
    <row r="1" ht="20.25" spans="1:1">
      <c r="A1" s="1" t="s">
        <v>260</v>
      </c>
    </row>
    <row r="2" ht="14" customHeight="1" spans="1:1">
      <c r="A2" s="1"/>
    </row>
    <row r="3" ht="63" customHeight="1" spans="1:4">
      <c r="A3" s="25" t="s">
        <v>261</v>
      </c>
      <c r="B3" s="25"/>
      <c r="C3" s="25"/>
      <c r="D3" s="25"/>
    </row>
    <row r="4" ht="12" customHeight="1" spans="1:4">
      <c r="A4" s="26"/>
      <c r="B4" s="27"/>
      <c r="C4" s="27"/>
      <c r="D4" s="27"/>
    </row>
    <row r="5" ht="17" customHeight="1" spans="1:4">
      <c r="A5" s="28"/>
      <c r="B5" s="28"/>
      <c r="C5" s="28"/>
      <c r="D5" s="29" t="s">
        <v>2</v>
      </c>
    </row>
    <row r="6" ht="19" customHeight="1" spans="1:4">
      <c r="A6" s="30" t="s">
        <v>262</v>
      </c>
      <c r="B6" s="30" t="s">
        <v>263</v>
      </c>
      <c r="C6" s="30" t="s">
        <v>250</v>
      </c>
      <c r="D6" s="30" t="s">
        <v>251</v>
      </c>
    </row>
    <row r="7" ht="19" customHeight="1" spans="1:4">
      <c r="A7" s="31" t="s">
        <v>25</v>
      </c>
      <c r="B7" s="31"/>
      <c r="C7" s="32">
        <f>C8+C16+C19+C24+C27+C29</f>
        <v>145778995.49</v>
      </c>
      <c r="D7" s="31">
        <f>D8+D16+D19+D24+D27+D29</f>
        <v>73</v>
      </c>
    </row>
    <row r="8" ht="19" customHeight="1" spans="1:4">
      <c r="A8" s="33" t="s">
        <v>264</v>
      </c>
      <c r="B8" s="31"/>
      <c r="C8" s="32">
        <f>SUM(C9:C15)</f>
        <v>124336985.49</v>
      </c>
      <c r="D8" s="31">
        <f>SUM(D9:D15)</f>
        <v>70</v>
      </c>
    </row>
    <row r="9" ht="36" customHeight="1" spans="1:4">
      <c r="A9" s="33"/>
      <c r="B9" s="34" t="s">
        <v>27</v>
      </c>
      <c r="C9" s="32">
        <f>SUMIF('2020年调整实施方案'!$C$7:$C$79,$B9,'2020年调整实施方案'!$J$7:$J$79)</f>
        <v>21777190</v>
      </c>
      <c r="D9" s="31">
        <f>COUNTIF('2020年调整实施方案'!$C$7:$C$79,$B9)</f>
        <v>28</v>
      </c>
    </row>
    <row r="10" ht="19" customHeight="1" spans="1:4">
      <c r="A10" s="33"/>
      <c r="B10" s="33" t="s">
        <v>42</v>
      </c>
      <c r="C10" s="32">
        <f>SUMIF('2020年调整实施方案'!$C$7:$C$79,$B10,'2020年调整实施方案'!$J$7:$J$79)</f>
        <v>93835355.49</v>
      </c>
      <c r="D10" s="31">
        <f>COUNTIF('2020年调整实施方案'!$C$7:$C$79,$B10)</f>
        <v>32</v>
      </c>
    </row>
    <row r="11" ht="19" customHeight="1" spans="1:4">
      <c r="A11" s="33"/>
      <c r="B11" s="33" t="s">
        <v>115</v>
      </c>
      <c r="C11" s="32">
        <f>SUMIF('2020年调整实施方案'!$C$7:$C$79,$B11,'2020年调整实施方案'!$J$7:$J$79)</f>
        <v>3117800</v>
      </c>
      <c r="D11" s="31">
        <f>COUNTIF('2020年调整实施方案'!$C$7:$C$79,$B11)</f>
        <v>4</v>
      </c>
    </row>
    <row r="12" ht="19" customHeight="1" spans="1:4">
      <c r="A12" s="33"/>
      <c r="B12" s="33" t="s">
        <v>207</v>
      </c>
      <c r="C12" s="32">
        <f>SUMIF('2020年调整实施方案'!$C$7:$C$79,$B12,'2020年调整实施方案'!$J$7:$J$79)</f>
        <v>201000</v>
      </c>
      <c r="D12" s="31">
        <f>COUNTIF('2020年调整实施方案'!$C$7:$C$79,$B12)</f>
        <v>1</v>
      </c>
    </row>
    <row r="13" ht="19" customHeight="1" spans="1:4">
      <c r="A13" s="33"/>
      <c r="B13" s="33" t="s">
        <v>57</v>
      </c>
      <c r="C13" s="32">
        <f>SUMIF('2020年调整实施方案'!$C$7:$C$79,$B13,'2020年调整实施方案'!$J$7:$J$79)</f>
        <v>678690</v>
      </c>
      <c r="D13" s="31">
        <f>COUNTIF('2020年调整实施方案'!$C$7:$C$79,$B13)</f>
        <v>1</v>
      </c>
    </row>
    <row r="14" ht="19" customHeight="1" spans="1:4">
      <c r="A14" s="33"/>
      <c r="B14" s="35" t="s">
        <v>63</v>
      </c>
      <c r="C14" s="32">
        <f>SUMIF('2020年调整实施方案'!$C$7:$C$79,$B14,'2020年调整实施方案'!$J$7:$J$79)</f>
        <v>2490990</v>
      </c>
      <c r="D14" s="31">
        <f>COUNTIF('2020年调整实施方案'!$C$7:$C$79,$B14)</f>
        <v>3</v>
      </c>
    </row>
    <row r="15" ht="19" customHeight="1" spans="1:4">
      <c r="A15" s="33"/>
      <c r="B15" s="33" t="s">
        <v>181</v>
      </c>
      <c r="C15" s="32">
        <f>SUMIF('2020年调整实施方案'!$C$7:$C$79,$B15,'2020年调整实施方案'!$J$7:$J$79)</f>
        <v>2235960</v>
      </c>
      <c r="D15" s="31">
        <f>COUNTIF('2020年调整实施方案'!$C$7:$C$79,$B15)</f>
        <v>1</v>
      </c>
    </row>
    <row r="16" ht="19" customHeight="1" spans="1:4">
      <c r="A16" s="33" t="s">
        <v>265</v>
      </c>
      <c r="B16" s="31"/>
      <c r="C16" s="32">
        <f>SUM(C17:C18)</f>
        <v>0</v>
      </c>
      <c r="D16" s="31">
        <f>SUM(D17:D18)</f>
        <v>0</v>
      </c>
    </row>
    <row r="17" ht="19" customHeight="1" spans="1:4">
      <c r="A17" s="33"/>
      <c r="B17" s="33" t="s">
        <v>266</v>
      </c>
      <c r="C17" s="32">
        <f>SUMIF('2020年调整实施方案'!$C$7:$C$79,$B17,'2020年调整实施方案'!$J$7:$J$79)</f>
        <v>0</v>
      </c>
      <c r="D17" s="31">
        <f>COUNTIF('2020年调整实施方案'!$C$7:$C$79,$B17)</f>
        <v>0</v>
      </c>
    </row>
    <row r="18" ht="19" customHeight="1" spans="1:4">
      <c r="A18" s="33"/>
      <c r="B18" s="33" t="s">
        <v>267</v>
      </c>
      <c r="C18" s="32">
        <f>SUMIF('2020年调整实施方案'!$C$7:$C$79,$B18,'2020年调整实施方案'!$J$7:$J$79)</f>
        <v>0</v>
      </c>
      <c r="D18" s="31">
        <f>COUNTIF('2020年调整实施方案'!$C$7:$C$79,$B18)</f>
        <v>0</v>
      </c>
    </row>
    <row r="19" ht="19" customHeight="1" spans="1:4">
      <c r="A19" s="33" t="s">
        <v>268</v>
      </c>
      <c r="B19" s="31"/>
      <c r="C19" s="32">
        <f>SUM(C20:C23)</f>
        <v>21442010</v>
      </c>
      <c r="D19" s="31">
        <f>SUM(D20:D23)</f>
        <v>3</v>
      </c>
    </row>
    <row r="20" ht="19" customHeight="1" spans="1:4">
      <c r="A20" s="33"/>
      <c r="B20" s="33" t="s">
        <v>108</v>
      </c>
      <c r="C20" s="32">
        <f>SUMIF('2020年调整实施方案'!$C$7:$C$79,$B20,'2020年调整实施方案'!$J$7:$J$79)</f>
        <v>142210</v>
      </c>
      <c r="D20" s="31">
        <f>COUNTIF('2020年调整实施方案'!$C$7:$C$79,$B20)</f>
        <v>1</v>
      </c>
    </row>
    <row r="21" ht="19" customHeight="1" spans="1:4">
      <c r="A21" s="33"/>
      <c r="B21" s="33" t="s">
        <v>238</v>
      </c>
      <c r="C21" s="32">
        <f>SUMIF('2020年调整实施方案'!$C$7:$C$79,$B21,'2020年调整实施方案'!$J$7:$J$79)</f>
        <v>20930000</v>
      </c>
      <c r="D21" s="31">
        <f>COUNTIF('2020年调整实施方案'!$C$7:$C$79,$B21)</f>
        <v>1</v>
      </c>
    </row>
    <row r="22" ht="19" customHeight="1" spans="1:4">
      <c r="A22" s="33"/>
      <c r="B22" s="33" t="s">
        <v>269</v>
      </c>
      <c r="C22" s="32">
        <f>SUMIF('2020年调整实施方案'!$C$7:$C$79,$B22,'2020年调整实施方案'!$J$7:$J$79)</f>
        <v>0</v>
      </c>
      <c r="D22" s="31">
        <f>COUNTIF('2020年调整实施方案'!$C$7:$C$79,$B22)</f>
        <v>0</v>
      </c>
    </row>
    <row r="23" ht="19" customHeight="1" spans="1:4">
      <c r="A23" s="33"/>
      <c r="B23" s="33" t="s">
        <v>216</v>
      </c>
      <c r="C23" s="32">
        <f>SUMIF('2020年调整实施方案'!$C$7:$C$79,$B23,'2020年调整实施方案'!$J$7:$J$79)</f>
        <v>369800</v>
      </c>
      <c r="D23" s="31">
        <f>COUNTIF('2020年调整实施方案'!$C$7:$C$79,$B23)</f>
        <v>1</v>
      </c>
    </row>
    <row r="24" ht="19" customHeight="1" spans="1:4">
      <c r="A24" s="33" t="s">
        <v>270</v>
      </c>
      <c r="B24" s="31"/>
      <c r="C24" s="32">
        <f>SUM(C25:C26)</f>
        <v>0</v>
      </c>
      <c r="D24" s="31">
        <f>SUM(D25:D26)</f>
        <v>0</v>
      </c>
    </row>
    <row r="25" ht="19" customHeight="1" spans="1:4">
      <c r="A25" s="33"/>
      <c r="B25" s="33" t="s">
        <v>271</v>
      </c>
      <c r="C25" s="32">
        <f>SUMIF('2020年调整实施方案'!$C$7:$C$79,$B25,'2020年调整实施方案'!$J$7:$J$79)</f>
        <v>0</v>
      </c>
      <c r="D25" s="31">
        <f>COUNTIF('2020年调整实施方案'!$C$7:$C$79,$B25)</f>
        <v>0</v>
      </c>
    </row>
    <row r="26" ht="19" customHeight="1" spans="1:4">
      <c r="A26" s="33"/>
      <c r="B26" s="36" t="s">
        <v>272</v>
      </c>
      <c r="C26" s="32">
        <f>SUMIF('2020年调整实施方案'!$C$7:$C$79,$B26,'2020年调整实施方案'!$J$7:$J$79)</f>
        <v>0</v>
      </c>
      <c r="D26" s="31">
        <f>COUNTIF('2020年调整实施方案'!$C$7:$C$79,$B26)</f>
        <v>0</v>
      </c>
    </row>
    <row r="27" ht="19" customHeight="1" spans="1:4">
      <c r="A27" s="33" t="s">
        <v>273</v>
      </c>
      <c r="B27" s="31"/>
      <c r="C27" s="32">
        <f>SUM(C28:C28)</f>
        <v>0</v>
      </c>
      <c r="D27" s="31">
        <f>SUM(D28:D28)</f>
        <v>0</v>
      </c>
    </row>
    <row r="28" ht="19" customHeight="1" spans="1:4">
      <c r="A28" s="31"/>
      <c r="B28" s="33" t="s">
        <v>274</v>
      </c>
      <c r="C28" s="32">
        <f>SUMIF('2020年调整实施方案'!$C$7:$C$79,$B28,'2020年调整实施方案'!$J$7:$J$79)</f>
        <v>0</v>
      </c>
      <c r="D28" s="31">
        <f>COUNTIF('2020年调整实施方案'!$C$7:$C$79,$B28)</f>
        <v>0</v>
      </c>
    </row>
    <row r="29" ht="19" customHeight="1" spans="1:4">
      <c r="A29" s="37" t="s">
        <v>275</v>
      </c>
      <c r="B29" s="31"/>
      <c r="C29" s="32">
        <f>SUM(C30:C31)</f>
        <v>0</v>
      </c>
      <c r="D29" s="31">
        <f>SUM(D30:D31)</f>
        <v>0</v>
      </c>
    </row>
    <row r="30" ht="19" customHeight="1" spans="1:4">
      <c r="A30" s="31"/>
      <c r="B30" s="37" t="s">
        <v>276</v>
      </c>
      <c r="C30" s="32">
        <f>SUMIF('2020年调整实施方案'!$C$7:$C$79,$B30,'2020年调整实施方案'!$J$7:$J$79)</f>
        <v>0</v>
      </c>
      <c r="D30" s="31">
        <f>COUNTIF('2020年调整实施方案'!$C$7:$C$79,$B30)</f>
        <v>0</v>
      </c>
    </row>
    <row r="31" ht="19" customHeight="1" spans="1:4">
      <c r="A31" s="31"/>
      <c r="B31" s="36" t="s">
        <v>277</v>
      </c>
      <c r="C31" s="32">
        <f>SUMIF('2020年调整实施方案'!$C$7:$C$79,$B31,'2020年调整实施方案'!$J$7:$J$79)</f>
        <v>0</v>
      </c>
      <c r="D31" s="31">
        <f>COUNTIF('2020年调整实施方案'!$C$7:$C$79,$B31)</f>
        <v>0</v>
      </c>
    </row>
    <row r="32" spans="1:2">
      <c r="A32" s="3"/>
      <c r="B32" s="3"/>
    </row>
  </sheetData>
  <mergeCells count="1">
    <mergeCell ref="A3:D3"/>
  </mergeCells>
  <printOptions horizontalCentered="1" verticalCentered="1"/>
  <pageMargins left="1.10208333333333" right="1.02361111111111" top="1.45625" bottom="1.37777777777778" header="0.314583333333333" footer="0.314583333333333"/>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workbookViewId="0">
      <selection activeCell="B17" sqref="B17"/>
    </sheetView>
  </sheetViews>
  <sheetFormatPr defaultColWidth="9" defaultRowHeight="13.5" outlineLevelCol="5"/>
  <cols>
    <col min="1" max="1" width="27.8833333333333" style="8" customWidth="1"/>
    <col min="2" max="2" width="40.9916666666667" customWidth="1"/>
    <col min="3" max="3" width="9.75" customWidth="1"/>
    <col min="4" max="4" width="12.65" customWidth="1"/>
    <col min="5" max="5" width="11.25" customWidth="1"/>
    <col min="6" max="6" width="12.6333333333333" customWidth="1"/>
  </cols>
  <sheetData>
    <row r="1" ht="20.25" spans="1:1">
      <c r="A1" s="9" t="s">
        <v>278</v>
      </c>
    </row>
    <row r="2" ht="20.25" spans="1:1">
      <c r="A2" s="9"/>
    </row>
    <row r="3" ht="36" customHeight="1" spans="1:6">
      <c r="A3" s="2" t="s">
        <v>279</v>
      </c>
      <c r="B3" s="2"/>
      <c r="C3" s="2"/>
      <c r="D3" s="2"/>
      <c r="E3" s="2"/>
      <c r="F3" s="2"/>
    </row>
    <row r="4" ht="32" customHeight="1" spans="1:6">
      <c r="A4" s="10"/>
      <c r="B4" s="11"/>
      <c r="C4" s="11"/>
      <c r="D4" s="11"/>
      <c r="E4" s="11"/>
      <c r="F4" s="11" t="s">
        <v>280</v>
      </c>
    </row>
    <row r="5" ht="24" customHeight="1" spans="1:6">
      <c r="A5" s="12" t="s">
        <v>281</v>
      </c>
      <c r="B5" s="13" t="s">
        <v>282</v>
      </c>
      <c r="C5" s="13" t="s">
        <v>283</v>
      </c>
      <c r="D5" s="13" t="s">
        <v>250</v>
      </c>
      <c r="E5" s="13"/>
      <c r="F5" s="13"/>
    </row>
    <row r="6" ht="31.5" customHeight="1" spans="1:6">
      <c r="A6" s="12"/>
      <c r="B6" s="13"/>
      <c r="C6" s="13"/>
      <c r="D6" s="13" t="s">
        <v>25</v>
      </c>
      <c r="E6" s="14" t="s">
        <v>284</v>
      </c>
      <c r="F6" s="14" t="s">
        <v>285</v>
      </c>
    </row>
    <row r="7" ht="31.5" customHeight="1" spans="1:6">
      <c r="A7" s="15" t="s">
        <v>25</v>
      </c>
      <c r="B7" s="16"/>
      <c r="C7" s="16"/>
      <c r="D7" s="6">
        <f t="shared" ref="D7:D9" si="0">SUM(E7:F7)</f>
        <v>145778995.49</v>
      </c>
      <c r="E7" s="17">
        <f>E8+E18+E20+E22</f>
        <v>90560000</v>
      </c>
      <c r="F7" s="17">
        <f>F8+F18+F20+F22</f>
        <v>55218995.49</v>
      </c>
    </row>
    <row r="8" ht="34" customHeight="1" spans="1:6">
      <c r="A8" s="15" t="s">
        <v>286</v>
      </c>
      <c r="B8" s="16"/>
      <c r="C8" s="5"/>
      <c r="D8" s="17">
        <f t="shared" si="0"/>
        <v>43520100</v>
      </c>
      <c r="E8" s="17">
        <f>SUM(E9:E17)</f>
        <v>25560000</v>
      </c>
      <c r="F8" s="17">
        <f>SUM(F9:F17)</f>
        <v>17960100</v>
      </c>
    </row>
    <row r="9" ht="34" customHeight="1" spans="1:6">
      <c r="A9" s="18" t="s">
        <v>287</v>
      </c>
      <c r="B9" s="18" t="s">
        <v>288</v>
      </c>
      <c r="C9" s="19" t="s">
        <v>61</v>
      </c>
      <c r="D9" s="17">
        <f t="shared" si="0"/>
        <v>25560000</v>
      </c>
      <c r="E9" s="17">
        <v>25560000</v>
      </c>
      <c r="F9" s="18"/>
    </row>
    <row r="10" ht="34" customHeight="1" spans="1:6">
      <c r="A10" s="18" t="s">
        <v>289</v>
      </c>
      <c r="B10" s="18" t="s">
        <v>290</v>
      </c>
      <c r="C10" s="19" t="s">
        <v>291</v>
      </c>
      <c r="D10" s="17">
        <f t="shared" ref="D10:D24" si="1">SUM(E10:F10)</f>
        <v>1271300</v>
      </c>
      <c r="E10" s="6"/>
      <c r="F10" s="18">
        <v>1271300</v>
      </c>
    </row>
    <row r="11" ht="34" customHeight="1" spans="1:6">
      <c r="A11" s="18" t="s">
        <v>292</v>
      </c>
      <c r="B11" s="18" t="s">
        <v>293</v>
      </c>
      <c r="C11" s="19" t="s">
        <v>45</v>
      </c>
      <c r="D11" s="17">
        <f t="shared" si="1"/>
        <v>1222000</v>
      </c>
      <c r="E11" s="6"/>
      <c r="F11" s="18">
        <v>1222000</v>
      </c>
    </row>
    <row r="12" ht="34" customHeight="1" spans="1:6">
      <c r="A12" s="18" t="s">
        <v>294</v>
      </c>
      <c r="B12" s="18" t="s">
        <v>295</v>
      </c>
      <c r="C12" s="19" t="s">
        <v>296</v>
      </c>
      <c r="D12" s="17">
        <f t="shared" si="1"/>
        <v>2849300</v>
      </c>
      <c r="E12" s="6"/>
      <c r="F12" s="18">
        <v>2849300</v>
      </c>
    </row>
    <row r="13" ht="34" customHeight="1" spans="1:6">
      <c r="A13" s="18" t="s">
        <v>294</v>
      </c>
      <c r="B13" s="18" t="s">
        <v>295</v>
      </c>
      <c r="C13" s="19" t="s">
        <v>297</v>
      </c>
      <c r="D13" s="17">
        <f t="shared" si="1"/>
        <v>500000</v>
      </c>
      <c r="E13" s="6"/>
      <c r="F13" s="18">
        <v>500000</v>
      </c>
    </row>
    <row r="14" ht="34" customHeight="1" spans="1:6">
      <c r="A14" s="18" t="s">
        <v>294</v>
      </c>
      <c r="B14" s="18" t="s">
        <v>295</v>
      </c>
      <c r="C14" s="19" t="s">
        <v>298</v>
      </c>
      <c r="D14" s="17">
        <f t="shared" si="1"/>
        <v>270000</v>
      </c>
      <c r="E14" s="6"/>
      <c r="F14" s="18">
        <v>270000</v>
      </c>
    </row>
    <row r="15" ht="31.5" customHeight="1" spans="1:6">
      <c r="A15" s="18" t="s">
        <v>299</v>
      </c>
      <c r="B15" s="18" t="s">
        <v>300</v>
      </c>
      <c r="C15" s="19" t="s">
        <v>301</v>
      </c>
      <c r="D15" s="17">
        <f t="shared" si="1"/>
        <v>3540000</v>
      </c>
      <c r="E15" s="17"/>
      <c r="F15" s="18">
        <v>3540000</v>
      </c>
    </row>
    <row r="16" ht="31.5" customHeight="1" spans="1:6">
      <c r="A16" s="18" t="s">
        <v>302</v>
      </c>
      <c r="B16" s="18" t="s">
        <v>303</v>
      </c>
      <c r="C16" s="19" t="s">
        <v>45</v>
      </c>
      <c r="D16" s="17">
        <f t="shared" si="1"/>
        <v>117500</v>
      </c>
      <c r="E16" s="6"/>
      <c r="F16" s="18">
        <v>117500</v>
      </c>
    </row>
    <row r="17" ht="31.5" customHeight="1" spans="1:6">
      <c r="A17" s="18" t="s">
        <v>304</v>
      </c>
      <c r="B17" s="18" t="s">
        <v>305</v>
      </c>
      <c r="C17" s="19" t="s">
        <v>298</v>
      </c>
      <c r="D17" s="17">
        <f t="shared" si="1"/>
        <v>8190000</v>
      </c>
      <c r="E17" s="6"/>
      <c r="F17" s="18">
        <v>8190000</v>
      </c>
    </row>
    <row r="18" ht="31.5" customHeight="1" spans="1:6">
      <c r="A18" s="20" t="s">
        <v>306</v>
      </c>
      <c r="B18" s="21"/>
      <c r="C18" s="19"/>
      <c r="D18" s="17">
        <f t="shared" si="1"/>
        <v>0</v>
      </c>
      <c r="E18" s="17">
        <f>SUM(E19:E19)</f>
        <v>0</v>
      </c>
      <c r="F18" s="17">
        <f>SUM(F19:F19)</f>
        <v>0</v>
      </c>
    </row>
    <row r="19" ht="31.5" customHeight="1" spans="1:6">
      <c r="A19" s="18"/>
      <c r="B19" s="18"/>
      <c r="C19" s="19"/>
      <c r="D19" s="17">
        <f t="shared" si="1"/>
        <v>0</v>
      </c>
      <c r="E19" s="6"/>
      <c r="F19" s="17"/>
    </row>
    <row r="20" ht="31.5" customHeight="1" spans="1:6">
      <c r="A20" s="20" t="s">
        <v>307</v>
      </c>
      <c r="B20" s="21"/>
      <c r="C20" s="19"/>
      <c r="D20" s="17">
        <f t="shared" si="1"/>
        <v>100000000</v>
      </c>
      <c r="E20" s="19">
        <f>SUM(E21:E21)</f>
        <v>65000000</v>
      </c>
      <c r="F20" s="19">
        <f>SUM(F21:F21)</f>
        <v>35000000</v>
      </c>
    </row>
    <row r="21" ht="31.5" customHeight="1" spans="1:6">
      <c r="A21" s="18" t="s">
        <v>308</v>
      </c>
      <c r="B21" s="21" t="s">
        <v>309</v>
      </c>
      <c r="C21" s="19" t="s">
        <v>61</v>
      </c>
      <c r="D21" s="17">
        <f t="shared" si="1"/>
        <v>100000000</v>
      </c>
      <c r="E21" s="17">
        <v>65000000</v>
      </c>
      <c r="F21" s="17">
        <v>35000000</v>
      </c>
    </row>
    <row r="22" ht="31.5" customHeight="1" spans="1:6">
      <c r="A22" s="20" t="s">
        <v>310</v>
      </c>
      <c r="B22" s="22"/>
      <c r="C22" s="19"/>
      <c r="D22" s="17">
        <f t="shared" si="1"/>
        <v>2258895.49</v>
      </c>
      <c r="E22" s="23">
        <f>SUM(E23:E24)</f>
        <v>0</v>
      </c>
      <c r="F22" s="17">
        <f>SUM(F23:F24)</f>
        <v>2258895.49</v>
      </c>
    </row>
    <row r="23" ht="31.5" customHeight="1" spans="1:6">
      <c r="A23" s="18" t="s">
        <v>311</v>
      </c>
      <c r="B23" s="18" t="s">
        <v>312</v>
      </c>
      <c r="C23" s="19" t="s">
        <v>296</v>
      </c>
      <c r="D23" s="17">
        <f t="shared" si="1"/>
        <v>2000000</v>
      </c>
      <c r="E23" s="19"/>
      <c r="F23" s="17">
        <v>2000000</v>
      </c>
    </row>
    <row r="24" ht="31.5" customHeight="1" spans="1:6">
      <c r="A24" s="18" t="s">
        <v>313</v>
      </c>
      <c r="B24" s="24" t="s">
        <v>313</v>
      </c>
      <c r="C24" s="19" t="s">
        <v>61</v>
      </c>
      <c r="D24" s="17">
        <f t="shared" si="1"/>
        <v>258895.49</v>
      </c>
      <c r="E24" s="19"/>
      <c r="F24" s="17">
        <v>258895.49</v>
      </c>
    </row>
  </sheetData>
  <mergeCells count="5">
    <mergeCell ref="A3:F3"/>
    <mergeCell ref="D5:F5"/>
    <mergeCell ref="A5:A6"/>
    <mergeCell ref="B5:B6"/>
    <mergeCell ref="C5:C6"/>
  </mergeCells>
  <dataValidations count="2">
    <dataValidation type="list" allowBlank="1" showInputMessage="1" showErrorMessage="1" sqref="C9:C10 C19:C22">
      <formula1>$AG$3:$AG$119</formula1>
    </dataValidation>
    <dataValidation type="list" allowBlank="1" showInputMessage="1" showErrorMessage="1" sqref="E23:E24">
      <formula1>$W$4:$W$8</formula1>
    </dataValidation>
  </dataValidations>
  <pageMargins left="1.41666666666667" right="1.41666666666667" top="1.10208333333333" bottom="1.02361111111111" header="0.314583333333333" footer="0.314583333333333"/>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selection activeCell="G12" sqref="G12"/>
    </sheetView>
  </sheetViews>
  <sheetFormatPr defaultColWidth="9" defaultRowHeight="13.5"/>
  <cols>
    <col min="1" max="1" width="20.1333333333333" customWidth="1"/>
    <col min="2" max="2" width="12.3833333333333" customWidth="1"/>
    <col min="3" max="3" width="9.95" customWidth="1"/>
    <col min="4" max="4" width="12.1333333333333" customWidth="1"/>
    <col min="5" max="5" width="12.9416666666667" customWidth="1"/>
    <col min="6" max="6" width="9.38333333333333" customWidth="1"/>
    <col min="7" max="7" width="11.75" customWidth="1"/>
    <col min="8" max="8" width="8.5" customWidth="1"/>
    <col min="9" max="10" width="8.75" customWidth="1"/>
  </cols>
  <sheetData>
    <row r="1" ht="20.25" spans="1:1">
      <c r="A1" s="1" t="s">
        <v>314</v>
      </c>
    </row>
    <row r="2" ht="24" customHeight="1" spans="1:1">
      <c r="A2" s="1"/>
    </row>
    <row r="3" ht="36" customHeight="1" spans="1:10">
      <c r="A3" s="2" t="s">
        <v>315</v>
      </c>
      <c r="B3" s="2"/>
      <c r="C3" s="2"/>
      <c r="D3" s="2"/>
      <c r="E3" s="2"/>
      <c r="F3" s="2"/>
      <c r="G3" s="2"/>
      <c r="H3" s="2"/>
      <c r="I3" s="2"/>
      <c r="J3" s="2"/>
    </row>
    <row r="4" ht="28" customHeight="1" spans="1:10">
      <c r="A4" s="2"/>
      <c r="B4" s="2"/>
      <c r="C4" s="2"/>
      <c r="D4" s="2"/>
      <c r="E4" s="2"/>
      <c r="F4" s="2"/>
      <c r="G4" s="2"/>
      <c r="H4" s="2"/>
      <c r="I4" s="2"/>
      <c r="J4" s="2"/>
    </row>
    <row r="5" ht="23" customHeight="1" spans="1:10">
      <c r="A5" s="3"/>
      <c r="B5" s="3"/>
      <c r="C5" s="3"/>
      <c r="D5" s="3"/>
      <c r="E5" s="3"/>
      <c r="F5" s="3"/>
      <c r="G5" s="3"/>
      <c r="H5" s="3"/>
      <c r="I5" s="7" t="s">
        <v>2</v>
      </c>
      <c r="J5" s="7"/>
    </row>
    <row r="6" ht="28" customHeight="1" spans="1:10">
      <c r="A6" s="4" t="s">
        <v>249</v>
      </c>
      <c r="B6" s="4" t="s">
        <v>316</v>
      </c>
      <c r="C6" s="4"/>
      <c r="D6" s="4"/>
      <c r="E6" s="4" t="s">
        <v>317</v>
      </c>
      <c r="F6" s="4"/>
      <c r="G6" s="4"/>
      <c r="H6" s="4" t="s">
        <v>318</v>
      </c>
      <c r="I6" s="4"/>
      <c r="J6" s="4"/>
    </row>
    <row r="7" ht="39" customHeight="1" spans="1:10">
      <c r="A7" s="4"/>
      <c r="B7" s="4" t="s">
        <v>25</v>
      </c>
      <c r="C7" s="4" t="s">
        <v>284</v>
      </c>
      <c r="D7" s="4" t="s">
        <v>319</v>
      </c>
      <c r="E7" s="4" t="s">
        <v>25</v>
      </c>
      <c r="F7" s="4" t="s">
        <v>284</v>
      </c>
      <c r="G7" s="4" t="s">
        <v>319</v>
      </c>
      <c r="H7" s="4" t="s">
        <v>25</v>
      </c>
      <c r="I7" s="4" t="s">
        <v>284</v>
      </c>
      <c r="J7" s="4" t="s">
        <v>319</v>
      </c>
    </row>
    <row r="8" ht="39" customHeight="1" spans="1:10">
      <c r="A8" s="5" t="s">
        <v>25</v>
      </c>
      <c r="B8" s="6">
        <f t="shared" ref="B8:G8" si="0">SUM(B9:B12)</f>
        <v>133181417.46</v>
      </c>
      <c r="C8" s="5">
        <f t="shared" si="0"/>
        <v>87610000</v>
      </c>
      <c r="D8" s="5">
        <f t="shared" si="0"/>
        <v>45571417.46</v>
      </c>
      <c r="E8" s="5">
        <f t="shared" si="0"/>
        <v>145778995.49</v>
      </c>
      <c r="F8" s="5">
        <f t="shared" si="0"/>
        <v>90560000</v>
      </c>
      <c r="G8" s="5">
        <f t="shared" si="0"/>
        <v>55218995.49</v>
      </c>
      <c r="H8" s="6">
        <f>(E8-B8)/B8*100</f>
        <v>9.4589607696461</v>
      </c>
      <c r="I8" s="6">
        <f>(F8-C8)/F8*100</f>
        <v>3.25750883392226</v>
      </c>
      <c r="J8" s="6">
        <f>(G8-D8)/D8*100</f>
        <v>21.170239083452</v>
      </c>
    </row>
    <row r="9" ht="39" customHeight="1" spans="1:10">
      <c r="A9" s="5" t="s">
        <v>320</v>
      </c>
      <c r="B9" s="5">
        <f>SUM(C9:D9)</f>
        <v>47871700</v>
      </c>
      <c r="C9" s="5">
        <v>22620000</v>
      </c>
      <c r="D9" s="5">
        <v>25251700</v>
      </c>
      <c r="E9" s="5">
        <f>SUM(F9:G9)</f>
        <v>43520100</v>
      </c>
      <c r="F9" s="5">
        <v>25560000</v>
      </c>
      <c r="G9" s="5">
        <v>17960100</v>
      </c>
      <c r="H9" s="6">
        <f t="shared" ref="H9:H12" si="1">(E9-B9)/B9*100</f>
        <v>-9.09013049463462</v>
      </c>
      <c r="I9" s="6">
        <f>(F9-C9)/F9*100</f>
        <v>11.5023474178404</v>
      </c>
      <c r="J9" s="6">
        <f t="shared" ref="J9:J12" si="2">(G9-D9)/D9*100</f>
        <v>-28.8756796572112</v>
      </c>
    </row>
    <row r="10" ht="39" customHeight="1" spans="1:10">
      <c r="A10" s="5" t="s">
        <v>321</v>
      </c>
      <c r="B10" s="5">
        <f t="shared" ref="B10:B12" si="3">SUM(C10:D10)</f>
        <v>6713000</v>
      </c>
      <c r="C10" s="5">
        <v>4890000</v>
      </c>
      <c r="D10" s="5">
        <v>1823000</v>
      </c>
      <c r="E10" s="5">
        <f t="shared" ref="E10:E12" si="4">SUM(F10:G10)</f>
        <v>0</v>
      </c>
      <c r="F10" s="5"/>
      <c r="G10" s="5"/>
      <c r="H10" s="6">
        <f t="shared" si="1"/>
        <v>-100</v>
      </c>
      <c r="I10" s="6"/>
      <c r="J10" s="6">
        <f t="shared" si="2"/>
        <v>-100</v>
      </c>
    </row>
    <row r="11" ht="39" customHeight="1" spans="1:10">
      <c r="A11" s="5" t="s">
        <v>322</v>
      </c>
      <c r="B11" s="5">
        <f t="shared" si="3"/>
        <v>60100000</v>
      </c>
      <c r="C11" s="5">
        <v>60100000</v>
      </c>
      <c r="D11" s="5"/>
      <c r="E11" s="5">
        <f t="shared" si="4"/>
        <v>100000000</v>
      </c>
      <c r="F11" s="5">
        <v>65000000</v>
      </c>
      <c r="G11" s="5">
        <v>35000000</v>
      </c>
      <c r="H11" s="6">
        <f t="shared" si="1"/>
        <v>66.3893510815308</v>
      </c>
      <c r="I11" s="6">
        <f t="shared" ref="I11" si="5">(F11-C11)/F11*100</f>
        <v>7.53846153846154</v>
      </c>
      <c r="J11" s="6"/>
    </row>
    <row r="12" ht="39" customHeight="1" spans="1:10">
      <c r="A12" s="5" t="s">
        <v>323</v>
      </c>
      <c r="B12" s="5">
        <f t="shared" si="3"/>
        <v>18496717.46</v>
      </c>
      <c r="C12" s="5"/>
      <c r="D12" s="5">
        <v>18496717.46</v>
      </c>
      <c r="E12" s="5">
        <f t="shared" si="4"/>
        <v>2258895.49</v>
      </c>
      <c r="F12" s="5"/>
      <c r="G12" s="5">
        <v>2258895.49</v>
      </c>
      <c r="H12" s="6">
        <f t="shared" si="1"/>
        <v>-87.7875872035946</v>
      </c>
      <c r="I12" s="6"/>
      <c r="J12" s="6">
        <f t="shared" si="2"/>
        <v>-87.7875872035946</v>
      </c>
    </row>
  </sheetData>
  <mergeCells count="6">
    <mergeCell ref="A3:J3"/>
    <mergeCell ref="I5:J5"/>
    <mergeCell ref="B6:D6"/>
    <mergeCell ref="E6:G6"/>
    <mergeCell ref="H6:J6"/>
    <mergeCell ref="A6:A7"/>
  </mergeCells>
  <pageMargins left="1.41666666666667" right="1.41666666666667" top="1.10208333333333" bottom="1.02361111111111" header="0.314583333333333" footer="0.314583333333333"/>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2020年调整实施方案</vt:lpstr>
      <vt:lpstr>部门汇总</vt:lpstr>
      <vt:lpstr>类别汇总</vt:lpstr>
      <vt:lpstr>整合资金来源</vt:lpstr>
      <vt:lpstr>同比上年整合增长比例表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成</cp:lastModifiedBy>
  <dcterms:created xsi:type="dcterms:W3CDTF">2006-09-16T00:00:00Z</dcterms:created>
  <cp:lastPrinted>2020-03-31T02:19:00Z</cp:lastPrinted>
  <dcterms:modified xsi:type="dcterms:W3CDTF">2025-10-14T03:19:19Z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8F92DF10BC1C48BB9C1AD89B87F575D1_12</vt:lpwstr>
  </property>
</Properties>
</file>