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2年调整实施方案" sheetId="3" r:id="rId1"/>
    <sheet name="部门汇总" sheetId="4" r:id="rId2"/>
    <sheet name="类别汇总" sheetId="5" r:id="rId3"/>
    <sheet name="整合资金来源" sheetId="7" r:id="rId4"/>
    <sheet name="同比上年整合增长比例表" sheetId="8" state="hidden" r:id="rId5"/>
    <sheet name="整合资金使用情况表" sheetId="9" state="hidden" r:id="rId6"/>
  </sheets>
  <definedNames>
    <definedName name="_xlnm._FilterDatabase" localSheetId="0" hidden="1">'2022年调整实施方案'!$A$6:$V$168</definedName>
    <definedName name="_xlnm.Print_Titles" localSheetId="0">'2022年调整实施方案'!$2:$5</definedName>
    <definedName name="_xlnm.Print_Titles" localSheetId="1">部门汇总!$1:$6</definedName>
    <definedName name="_xlnm.Print_Titles" localSheetId="2">类别汇总!$1:$6</definedName>
    <definedName name="_xlnm.Print_Titles" localSheetId="3">整合资金来源!$3:$6</definedName>
    <definedName name="堡则则村">#REF!</definedName>
    <definedName name="产业扶贫">#REF!</definedName>
    <definedName name="陈家湾">#REF!</definedName>
    <definedName name="成家庄">#REF!</definedName>
    <definedName name="党家寨村">#REF!</definedName>
    <definedName name="高家沟">#REF!</definedName>
    <definedName name="贾家垣">#REF!</definedName>
    <definedName name="教科文卫扶贫">#REF!</definedName>
    <definedName name="金家庄">#REF!</definedName>
    <definedName name="李家湾">#REF!</definedName>
    <definedName name="留誉">#REF!</definedName>
    <definedName name="柳林镇">#REF!</definedName>
    <definedName name="孟门">#REF!</definedName>
    <definedName name="穆村">#REF!</definedName>
    <definedName name="南沟村">#REF!</definedName>
    <definedName name="南寺沟村">#REF!</definedName>
    <definedName name="农村基础实施扶贫">#REF!</definedName>
    <definedName name="农村旅游扶贫">#REF!</definedName>
    <definedName name="撬动社会力量扶贫">#REF!</definedName>
    <definedName name="三交">#REF!</definedName>
    <definedName name="社会保障扶贫">#REF!</definedName>
    <definedName name="生态扶贫">#REF!</definedName>
    <definedName name="石西">#REF!</definedName>
    <definedName name="王家沟">#REF!</definedName>
    <definedName name="乡镇村委">#REF!,#REF!,#REF!,#REF!,#REF!,#REF!,#REF!,#REF!,#REF!,#REF!,#REF!,#REF!,#REF!,#REF!</definedName>
    <definedName name="薛村">#REF!</definedName>
    <definedName name="张家圪台村">#REF!</definedName>
    <definedName name="庄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<sst xmlns="http://schemas.openxmlformats.org/spreadsheetml/2006/main" count="2441" uniqueCount="650">
  <si>
    <t>附件1</t>
  </si>
  <si>
    <t>柳林县2022年统筹整合财政涉农资金调整实施方案明细表</t>
  </si>
  <si>
    <t>金额单位：元</t>
  </si>
  <si>
    <t>序号</t>
  </si>
  <si>
    <t>项目类别</t>
  </si>
  <si>
    <t>项目小类</t>
  </si>
  <si>
    <t>项目子类</t>
  </si>
  <si>
    <t>项目单位</t>
  </si>
  <si>
    <t>项目性质</t>
  </si>
  <si>
    <t>项目所在镇</t>
  </si>
  <si>
    <t>项目所在村委</t>
  </si>
  <si>
    <t>项目具体内容及建设任务</t>
  </si>
  <si>
    <t>计划整合数及资金规模</t>
  </si>
  <si>
    <t>完成整合数</t>
  </si>
  <si>
    <t>筹资方式</t>
  </si>
  <si>
    <t>资金级次</t>
  </si>
  <si>
    <t>补助标准</t>
  </si>
  <si>
    <t>项目监管主管部门</t>
  </si>
  <si>
    <t>责任单位</t>
  </si>
  <si>
    <t>帮扶贫困村个数</t>
  </si>
  <si>
    <t>帮扶贫困人口（人）</t>
  </si>
  <si>
    <t>进度计划</t>
  </si>
  <si>
    <t>绩效目标</t>
  </si>
  <si>
    <t/>
  </si>
  <si>
    <t>应开工时间</t>
  </si>
  <si>
    <t>应完工时间</t>
  </si>
  <si>
    <t>合计</t>
  </si>
  <si>
    <t>产业发展</t>
  </si>
  <si>
    <t>生产项目</t>
  </si>
  <si>
    <t>养殖业基地</t>
  </si>
  <si>
    <t>农业农村局</t>
  </si>
  <si>
    <t>已完工</t>
  </si>
  <si>
    <t>已拨付</t>
  </si>
  <si>
    <t>留誉</t>
  </si>
  <si>
    <t>高村</t>
  </si>
  <si>
    <t>欣农合作社养牛350头，现有230头</t>
  </si>
  <si>
    <t>政府投资</t>
  </si>
  <si>
    <t>省级</t>
  </si>
  <si>
    <t>结合县级整合规划、项目预算、本年实施进度及年度预计完成支付情况予以补助</t>
  </si>
  <si>
    <t>乡村振兴局</t>
  </si>
  <si>
    <t>祥见附表5-1</t>
  </si>
  <si>
    <t>配套基础设施项目</t>
  </si>
  <si>
    <t>小型农田水利设施建设</t>
  </si>
  <si>
    <t>发改局</t>
  </si>
  <si>
    <t>薛村</t>
  </si>
  <si>
    <t>薛王山村</t>
  </si>
  <si>
    <t>造地项目</t>
  </si>
  <si>
    <t>发改</t>
  </si>
  <si>
    <t>祥见附表5-2</t>
  </si>
  <si>
    <t>种植业基地</t>
  </si>
  <si>
    <t>计划种植旱地辣椒9500亩</t>
  </si>
  <si>
    <t>祥见附表5-3</t>
  </si>
  <si>
    <t>金融保险配套项目</t>
  </si>
  <si>
    <t>小额贷款贴息</t>
  </si>
  <si>
    <t>脱贫人口小额信贷任务3400万元</t>
  </si>
  <si>
    <t>祥见附表5-4</t>
  </si>
  <si>
    <t>乡村建设行动</t>
  </si>
  <si>
    <t>农村基础设施</t>
  </si>
  <si>
    <t>农村道路建设（通村、通户路）</t>
  </si>
  <si>
    <t>三交镇</t>
  </si>
  <si>
    <t>宋家沟村</t>
  </si>
  <si>
    <t>三交</t>
  </si>
  <si>
    <t>三杜线K10+300至宋家沟3.021公里</t>
  </si>
  <si>
    <t>祥见附表5-5</t>
  </si>
  <si>
    <t>光伏电站建设</t>
  </si>
  <si>
    <t>灾后重建14个电站，另3各电站翻建</t>
  </si>
  <si>
    <t>祥见附表5-6</t>
  </si>
  <si>
    <t>大凤山村</t>
  </si>
  <si>
    <t>新建2个变压器315KW</t>
  </si>
  <si>
    <t>祥见附表5-7</t>
  </si>
  <si>
    <t>庄上</t>
  </si>
  <si>
    <t>呼家圪台村</t>
  </si>
  <si>
    <t>建设1.5公里农田道路</t>
  </si>
  <si>
    <t>祥见附表5-8</t>
  </si>
  <si>
    <t>高红村</t>
  </si>
  <si>
    <t>新建木耳棚37821平米，木耳190万棒</t>
  </si>
  <si>
    <t>祥见附表5-9</t>
  </si>
  <si>
    <t>金家庄</t>
  </si>
  <si>
    <t>前庄上村</t>
  </si>
  <si>
    <t>特色水果园种植</t>
  </si>
  <si>
    <t>市级</t>
  </si>
  <si>
    <t>祥见附表5-10</t>
  </si>
  <si>
    <t>人居环境整治</t>
  </si>
  <si>
    <t>村容村貌提升</t>
  </si>
  <si>
    <t>成家庄</t>
  </si>
  <si>
    <t>村内整治</t>
  </si>
  <si>
    <t>祥见附表5-11</t>
  </si>
  <si>
    <t>巩固三保障</t>
  </si>
  <si>
    <t>教育</t>
  </si>
  <si>
    <t>享受"雨露计划"职业教育补助</t>
  </si>
  <si>
    <t>贫困中高职业学生补助</t>
  </si>
  <si>
    <t>3000元/人年</t>
  </si>
  <si>
    <t>祥见附表5-12</t>
  </si>
  <si>
    <t>就业项目</t>
  </si>
  <si>
    <t>就业培训</t>
  </si>
  <si>
    <t>技能培训</t>
  </si>
  <si>
    <t>祥见附表5-13</t>
  </si>
  <si>
    <t>产业服务支撑项目</t>
  </si>
  <si>
    <t>农业社会化服务</t>
  </si>
  <si>
    <t>农业现代服务中心</t>
  </si>
  <si>
    <t>改造土地撂荒2.5万亩</t>
  </si>
  <si>
    <t>祥见附表5-14</t>
  </si>
  <si>
    <t>示范奖补合作社、示范农场</t>
  </si>
  <si>
    <t>祥见附表5-15</t>
  </si>
  <si>
    <t>农村卫生厕所改造（户用、公共厕所）</t>
  </si>
  <si>
    <t>已开工</t>
  </si>
  <si>
    <t>建筑1108+11200平米，硬化场地1106+2521平米</t>
  </si>
  <si>
    <t>祥见附表5-16</t>
  </si>
  <si>
    <t>农村污水治理</t>
  </si>
  <si>
    <t>三交村</t>
  </si>
  <si>
    <t>环境治理</t>
  </si>
  <si>
    <t>祥见附表5-17</t>
  </si>
  <si>
    <t>用于6个养殖场建设畜禽粪便处理收集补助</t>
  </si>
  <si>
    <t>祥见附表5-18</t>
  </si>
  <si>
    <t>对能繁母猪及规模养殖2505头猪予以补贴</t>
  </si>
  <si>
    <t>祥见附表5-19</t>
  </si>
  <si>
    <t>对2021年1-11月病死猪无害化处理补助9688头</t>
  </si>
  <si>
    <t>祥见附表5-20</t>
  </si>
  <si>
    <t>对2021年1-11月病死猪无害化处理补助2771头</t>
  </si>
  <si>
    <t>祥见附表5-21</t>
  </si>
  <si>
    <t>高标准农田建设项目4.72万亩，市级配套</t>
  </si>
  <si>
    <t>祥见附表5-22</t>
  </si>
  <si>
    <t>林草基地建设</t>
  </si>
  <si>
    <t>林业局</t>
  </si>
  <si>
    <t>保护古树8株</t>
  </si>
  <si>
    <t>祥见附表5-23</t>
  </si>
  <si>
    <t>陆生野生动物疫源监测及应急处置</t>
  </si>
  <si>
    <t>祥见附表5-24</t>
  </si>
  <si>
    <t>公益林管护5400亩</t>
  </si>
  <si>
    <t>祥见附表5-25</t>
  </si>
  <si>
    <t>未成林造地管护7.5万亩</t>
  </si>
  <si>
    <t>祥见附表5-26</t>
  </si>
  <si>
    <t>造林绿化912.5亩</t>
  </si>
  <si>
    <t>祥见附表5-27</t>
  </si>
  <si>
    <t>2017年欠款</t>
  </si>
  <si>
    <t>鲜枣开发示范基地，管护修剪</t>
  </si>
  <si>
    <t>祥见附表5-28</t>
  </si>
  <si>
    <t>农村供水保障设施建设</t>
  </si>
  <si>
    <t>水利局</t>
  </si>
  <si>
    <t>节水型社会建设</t>
  </si>
  <si>
    <t>祥见附表5-29</t>
  </si>
  <si>
    <t>抗旱</t>
  </si>
  <si>
    <t>祥见附表5-30</t>
  </si>
  <si>
    <t>柳林镇</t>
  </si>
  <si>
    <t>胡家垣村</t>
  </si>
  <si>
    <t>道路维修80米</t>
  </si>
  <si>
    <t>财政局</t>
  </si>
  <si>
    <t>祥见附表5-31</t>
  </si>
  <si>
    <t>王家山村</t>
  </si>
  <si>
    <t>村内水毁维修</t>
  </si>
  <si>
    <t>祥见附表5-32</t>
  </si>
  <si>
    <t>陈家湾</t>
  </si>
  <si>
    <t>吴村村</t>
  </si>
  <si>
    <t>安装下排水42米，及改建道路</t>
  </si>
  <si>
    <t>祥见附表5-33</t>
  </si>
  <si>
    <t>龙门垣村</t>
  </si>
  <si>
    <t>硬化田间道路1200米</t>
  </si>
  <si>
    <t>祥见附表5-34</t>
  </si>
  <si>
    <t>强家垣村</t>
  </si>
  <si>
    <t>村内下排水维修</t>
  </si>
  <si>
    <t>县级其他资225.889849万元省级整合资金41.418151万元</t>
  </si>
  <si>
    <t>祥见附表5-35</t>
  </si>
  <si>
    <t>王家庄村</t>
  </si>
  <si>
    <t>村道维修</t>
  </si>
  <si>
    <t>祥见附表5-36</t>
  </si>
  <si>
    <t>闫家湾村</t>
  </si>
  <si>
    <t>雨季道路水毁维修</t>
  </si>
  <si>
    <t>祥见附表5-37</t>
  </si>
  <si>
    <t>官庄垣村</t>
  </si>
  <si>
    <t>祥见附表5-38</t>
  </si>
  <si>
    <t>邓家庄村</t>
  </si>
  <si>
    <t>道路翻建维修</t>
  </si>
  <si>
    <t>县级整合整合配套资金208.042451万元，省级整合资金4486455.49万元</t>
  </si>
  <si>
    <t>祥见附表5-39</t>
  </si>
  <si>
    <t>李家洼村</t>
  </si>
  <si>
    <t>结合本年实施进度及年度预计完成支付情况予以补助</t>
  </si>
  <si>
    <t>祥见附表5-40</t>
  </si>
  <si>
    <t>高家沟</t>
  </si>
  <si>
    <t>刘家洼村</t>
  </si>
  <si>
    <t>硬化道路300米</t>
  </si>
  <si>
    <t>祥见附表5-41</t>
  </si>
  <si>
    <t>郭家沟村</t>
  </si>
  <si>
    <t>硬化道路100米</t>
  </si>
  <si>
    <t>祥见附表5-42</t>
  </si>
  <si>
    <t>白家塔村</t>
  </si>
  <si>
    <t>硬化、挡土墙、排水维修</t>
  </si>
  <si>
    <t>祥见附表5-43</t>
  </si>
  <si>
    <t>贺家坡村</t>
  </si>
  <si>
    <t>修建田间道路1000米</t>
  </si>
  <si>
    <t>祥见附表5-44</t>
  </si>
  <si>
    <t>阴塔村</t>
  </si>
  <si>
    <t>道路硬化400米</t>
  </si>
  <si>
    <t>祥见附表5-45</t>
  </si>
  <si>
    <t>南阳山村</t>
  </si>
  <si>
    <t>道路维修</t>
  </si>
  <si>
    <t>祥见附表5-46</t>
  </si>
  <si>
    <t>宋家寨村</t>
  </si>
  <si>
    <t>道路硬化300米</t>
  </si>
  <si>
    <t>祥见附表5-47</t>
  </si>
  <si>
    <t>祥见附表5-48</t>
  </si>
  <si>
    <t>贾家垣</t>
  </si>
  <si>
    <t>枣林村</t>
  </si>
  <si>
    <t>祥见附表5-49</t>
  </si>
  <si>
    <t>田间道路</t>
  </si>
  <si>
    <t>祥见附表5-50</t>
  </si>
  <si>
    <t>刘家垣村</t>
  </si>
  <si>
    <t>祥见附表5-51</t>
  </si>
  <si>
    <t>下龙花垣村</t>
  </si>
  <si>
    <t>祥见附表5-52</t>
  </si>
  <si>
    <t>龙花垣村</t>
  </si>
  <si>
    <t>祥见附表5-53</t>
  </si>
  <si>
    <t>苏家庄村</t>
  </si>
  <si>
    <t>祥见附表5-54</t>
  </si>
  <si>
    <t>李家湾</t>
  </si>
  <si>
    <t>韩家坡村</t>
  </si>
  <si>
    <t>村内排水维修</t>
  </si>
  <si>
    <t>祥见附表5-55</t>
  </si>
  <si>
    <t>李家湾村</t>
  </si>
  <si>
    <t>祥见附表5-56</t>
  </si>
  <si>
    <t>梁家会村</t>
  </si>
  <si>
    <t>祥见附表5-57</t>
  </si>
  <si>
    <t>高家沟村</t>
  </si>
  <si>
    <t>祥见附表5-58</t>
  </si>
  <si>
    <t>下岔沟村</t>
  </si>
  <si>
    <t>祥见附表5-59</t>
  </si>
  <si>
    <t>塔村</t>
  </si>
  <si>
    <t>村内道路</t>
  </si>
  <si>
    <t>祥见附表5-60</t>
  </si>
  <si>
    <t>南沟村</t>
  </si>
  <si>
    <t>祥见附表5-61</t>
  </si>
  <si>
    <t>孟门</t>
  </si>
  <si>
    <t>马家塔村</t>
  </si>
  <si>
    <t>过水桥</t>
  </si>
  <si>
    <t>祥见附表5-62</t>
  </si>
  <si>
    <t>罗家坡村</t>
  </si>
  <si>
    <t>祥见附表5-63</t>
  </si>
  <si>
    <t>贺龙沟村</t>
  </si>
  <si>
    <t>祥见附表5-64</t>
  </si>
  <si>
    <t>高家塔村</t>
  </si>
  <si>
    <t>祥见附表5-65</t>
  </si>
  <si>
    <t>祥见附表5-66</t>
  </si>
  <si>
    <t>郝家津村</t>
  </si>
  <si>
    <t>祥见附表5-67</t>
  </si>
  <si>
    <t>道路维修，挡土墙</t>
  </si>
  <si>
    <t>祥见附表5-68</t>
  </si>
  <si>
    <t>靳家山村</t>
  </si>
  <si>
    <t>硬化道路</t>
  </si>
  <si>
    <t>祥见附表5-69</t>
  </si>
  <si>
    <t>高家焉村</t>
  </si>
  <si>
    <t>硬化道路800米</t>
  </si>
  <si>
    <t>祥见附表5-70</t>
  </si>
  <si>
    <t>长兴村</t>
  </si>
  <si>
    <t>硬化道路380米</t>
  </si>
  <si>
    <t>祥见附表5-71</t>
  </si>
  <si>
    <t>坪头村</t>
  </si>
  <si>
    <t>挡墙及道路修复</t>
  </si>
  <si>
    <t>祥见附表5-72</t>
  </si>
  <si>
    <t>苇元沟村</t>
  </si>
  <si>
    <t>祥见附表5-73</t>
  </si>
  <si>
    <t>修建桥涵</t>
  </si>
  <si>
    <t>祥见附表5-74</t>
  </si>
  <si>
    <t>杨家坡村</t>
  </si>
  <si>
    <t>祥见附表5-75</t>
  </si>
  <si>
    <t>祥见附表5-76</t>
  </si>
  <si>
    <t>党家寨村</t>
  </si>
  <si>
    <t>修建漫水桥</t>
  </si>
  <si>
    <t>祥见附表5-77</t>
  </si>
  <si>
    <t>石西</t>
  </si>
  <si>
    <t>郭家塔村</t>
  </si>
  <si>
    <t>祥见附表5-78</t>
  </si>
  <si>
    <t>马家山村</t>
  </si>
  <si>
    <t>祥见附表5-79</t>
  </si>
  <si>
    <t>后河底村</t>
  </si>
  <si>
    <t>祥见附表5-80</t>
  </si>
  <si>
    <t>呼家垣村</t>
  </si>
  <si>
    <t>修建排洪渠</t>
  </si>
  <si>
    <t>祥见附表5-81</t>
  </si>
  <si>
    <t>穆村</t>
  </si>
  <si>
    <t>沙曲村</t>
  </si>
  <si>
    <t>修建道路500米</t>
  </si>
  <si>
    <t>祥见附表5-82</t>
  </si>
  <si>
    <t>张家山村</t>
  </si>
  <si>
    <t>祥见附表5-83</t>
  </si>
  <si>
    <t>胶泥垄村</t>
  </si>
  <si>
    <t>祥见附表5-84</t>
  </si>
  <si>
    <t>桃卜则村</t>
  </si>
  <si>
    <t>祥见附表5-85</t>
  </si>
  <si>
    <t>6个乡镇15个村采煤沉陷区治理搬迁项目</t>
  </si>
  <si>
    <t>祥见附表5-86</t>
  </si>
  <si>
    <t>12个乡镇39个村51座大中型淤地坝管护运行</t>
  </si>
  <si>
    <t>祥见附表5-87</t>
  </si>
  <si>
    <t>王家沟</t>
  </si>
  <si>
    <t>曹家塔村</t>
  </si>
  <si>
    <t>坡耕地治理900亩</t>
  </si>
  <si>
    <t>祥见附表5-88</t>
  </si>
  <si>
    <t>新建6座淤地坝</t>
  </si>
  <si>
    <t>祥见附表5-89</t>
  </si>
  <si>
    <t>三品一标补助</t>
  </si>
  <si>
    <t>祥见附表5-90</t>
  </si>
  <si>
    <t>500亩中药材种植基地</t>
  </si>
  <si>
    <t>祥见附表5-91</t>
  </si>
  <si>
    <t>下排水及改厕</t>
  </si>
  <si>
    <t>祥见附表5-92</t>
  </si>
  <si>
    <t>二村委村</t>
  </si>
  <si>
    <t>数字乡村建设</t>
  </si>
  <si>
    <t>祥见附表5-93</t>
  </si>
  <si>
    <t>前元庄村</t>
  </si>
  <si>
    <t>祥见附表5-94</t>
  </si>
  <si>
    <t>道路绿化及垃圾整治</t>
  </si>
  <si>
    <t>祥见附表5-95</t>
  </si>
  <si>
    <t>产业路、资源路、旅游路建设</t>
  </si>
  <si>
    <t>村内道路硬化8710平米</t>
  </si>
  <si>
    <t>祥见附表5-96</t>
  </si>
  <si>
    <t>加工流通项目</t>
  </si>
  <si>
    <t>产地初加工和精深加工</t>
  </si>
  <si>
    <t>修建服装厂房1048平米</t>
  </si>
  <si>
    <t>祥见附表5-97</t>
  </si>
  <si>
    <t>养殖牛50头，羊300只</t>
  </si>
  <si>
    <t>祥见附表5-98</t>
  </si>
  <si>
    <t>贾家垣村</t>
  </si>
  <si>
    <t>6处农村供水维修</t>
  </si>
  <si>
    <t>祥见附表5-99</t>
  </si>
  <si>
    <t>5处农村供水维修</t>
  </si>
  <si>
    <t>祥见附表5-100</t>
  </si>
  <si>
    <t>3个乡镇5个自然村1000户智能水表服务2000人</t>
  </si>
  <si>
    <t>祥见附表5-101</t>
  </si>
  <si>
    <t>林业有害生物监测防治</t>
  </si>
  <si>
    <t>祥见附表5-102</t>
  </si>
  <si>
    <t>核桃林治理3万亩</t>
  </si>
  <si>
    <t>祥见附表5-103</t>
  </si>
  <si>
    <t>湖长制工作培训</t>
  </si>
  <si>
    <t>祥见附表5-104</t>
  </si>
  <si>
    <t>旱地辣椒1200亩105户</t>
  </si>
  <si>
    <t>祥见附表5-105</t>
  </si>
  <si>
    <t>肉牛养殖奖补</t>
  </si>
  <si>
    <t>祥见附表5-106</t>
  </si>
  <si>
    <t>改厕1500座</t>
  </si>
  <si>
    <t>祥见附表5-107</t>
  </si>
  <si>
    <t>村王村</t>
  </si>
  <si>
    <t>4个自然村饮水工作</t>
  </si>
  <si>
    <t>县级</t>
  </si>
  <si>
    <t>祥见附表5-108</t>
  </si>
  <si>
    <t>道路排水及绿化、改厕</t>
  </si>
  <si>
    <t>祥见附表5-109</t>
  </si>
  <si>
    <t>建养殖基地，占地14亩</t>
  </si>
  <si>
    <t>祥见附表5-110</t>
  </si>
  <si>
    <t>小垣则村</t>
  </si>
  <si>
    <t>挡土墙涵洞工程</t>
  </si>
  <si>
    <t>祥见附表5-111</t>
  </si>
  <si>
    <t>上庄村</t>
  </si>
  <si>
    <t>产业园区道路</t>
  </si>
  <si>
    <t>祥见附表5-112</t>
  </si>
  <si>
    <t>乡村治理与精神文明</t>
  </si>
  <si>
    <t>乡村治理</t>
  </si>
  <si>
    <t>开展乡村治理示范创建</t>
  </si>
  <si>
    <t>污水处理</t>
  </si>
  <si>
    <t>祥见附表5-113</t>
  </si>
  <si>
    <t>交通局</t>
  </si>
  <si>
    <t>道路改造8公里</t>
  </si>
  <si>
    <t>祥见附表5-114</t>
  </si>
  <si>
    <t>优质高粱1.5万亩机械作业</t>
  </si>
  <si>
    <t>祥见附表5-115</t>
  </si>
  <si>
    <t>新建木耳棚127座</t>
  </si>
  <si>
    <t>祥见附表5-116</t>
  </si>
  <si>
    <t>祥见附表5-117</t>
  </si>
  <si>
    <t>道路280米，封条加工435+150平米</t>
  </si>
  <si>
    <t>祥见附表5-118</t>
  </si>
  <si>
    <t>道路绿化</t>
  </si>
  <si>
    <t>祥见附表5-119</t>
  </si>
  <si>
    <t>自然资源局</t>
  </si>
  <si>
    <t>曹家沟村</t>
  </si>
  <si>
    <t>土地平整170亩</t>
  </si>
  <si>
    <t>祥见附表5-120</t>
  </si>
  <si>
    <t>贾家垣乡</t>
  </si>
  <si>
    <t>寨则上村</t>
  </si>
  <si>
    <t>寨则上-郭家庄道路2.789公里</t>
  </si>
  <si>
    <t>祥见附表5-121</t>
  </si>
  <si>
    <t>沙坪则村</t>
  </si>
  <si>
    <t>坪头-康家岭红灵芝种植园2.1公里道路</t>
  </si>
  <si>
    <t>祥见附表5-122</t>
  </si>
  <si>
    <t>新建过水桥1座</t>
  </si>
  <si>
    <t>祥见附表5-123</t>
  </si>
  <si>
    <t>造地190亩</t>
  </si>
  <si>
    <t>祥见附表5-124</t>
  </si>
  <si>
    <t>村内道路2公里</t>
  </si>
  <si>
    <t>祥见附表5-125</t>
  </si>
  <si>
    <t>湖羊养殖补助</t>
  </si>
  <si>
    <t>祥见附表5-126</t>
  </si>
  <si>
    <t>新民村</t>
  </si>
  <si>
    <t>养鸡补助</t>
  </si>
  <si>
    <t>祥见附表5-127</t>
  </si>
  <si>
    <t>道路改造1公里</t>
  </si>
  <si>
    <t>祥见附表5-128</t>
  </si>
  <si>
    <t>成家庄镇</t>
  </si>
  <si>
    <t>7个自然村饮水安全工程</t>
  </si>
  <si>
    <t>祥见附表5-129</t>
  </si>
  <si>
    <t>科技服务</t>
  </si>
  <si>
    <t>木耳、辣椒、蔬菜技术服务费</t>
  </si>
  <si>
    <t>祥见附表5-130</t>
  </si>
  <si>
    <t>庄上镇</t>
  </si>
  <si>
    <t>樱桃种植补助</t>
  </si>
  <si>
    <t>祥见附表5-131</t>
  </si>
  <si>
    <t>青枣加工补助</t>
  </si>
  <si>
    <t>祥见附表5-132</t>
  </si>
  <si>
    <t>王家坡村</t>
  </si>
  <si>
    <t>挂面加工补助</t>
  </si>
  <si>
    <t>祥见附表5-133</t>
  </si>
  <si>
    <t>酿酒补助</t>
  </si>
  <si>
    <t>祥见附表5-134</t>
  </si>
  <si>
    <t>石盘上村</t>
  </si>
  <si>
    <t>饼干加工</t>
  </si>
  <si>
    <t>祥见附表5-135</t>
  </si>
  <si>
    <t>留誉村</t>
  </si>
  <si>
    <t>饲料加工</t>
  </si>
  <si>
    <t>祥见附表5-136</t>
  </si>
  <si>
    <t>庄上村</t>
  </si>
  <si>
    <t>新建辣椒加工厂年产量3.5万吨</t>
  </si>
  <si>
    <t>祥见附表5-137</t>
  </si>
  <si>
    <t>产业园（区）</t>
  </si>
  <si>
    <t>养殖沼气1座</t>
  </si>
  <si>
    <t>祥见附表5-138</t>
  </si>
  <si>
    <t>八盘山村</t>
  </si>
  <si>
    <t>天王加工奖补</t>
  </si>
  <si>
    <t>祥见附表5-139</t>
  </si>
  <si>
    <t>明家焉村</t>
  </si>
  <si>
    <t>旱地辣椒100亩</t>
  </si>
  <si>
    <t>祥见附表5-140</t>
  </si>
  <si>
    <t>葡萄采摘大棚</t>
  </si>
  <si>
    <t>祥见附表5-141</t>
  </si>
  <si>
    <t>小成村</t>
  </si>
  <si>
    <t>蔬菜大棚</t>
  </si>
  <si>
    <t>祥见附表5-142</t>
  </si>
  <si>
    <t>薛家湾村</t>
  </si>
  <si>
    <t>辣椒采收机</t>
  </si>
  <si>
    <t>祥见附表5-143</t>
  </si>
  <si>
    <t>祥见附表5-144</t>
  </si>
  <si>
    <t>道路硬化</t>
  </si>
  <si>
    <t>祥见附表5-145</t>
  </si>
  <si>
    <t>一村委村</t>
  </si>
  <si>
    <t>造地开发</t>
  </si>
  <si>
    <t>祥见附表5-146</t>
  </si>
  <si>
    <t>中药材种植0.8万亩</t>
  </si>
  <si>
    <t>祥见附表5-147</t>
  </si>
  <si>
    <t>旱地辣椒9228.3亩</t>
  </si>
  <si>
    <t>祥见附表5-148</t>
  </si>
  <si>
    <t>大棚木耳</t>
  </si>
  <si>
    <t>祥见附表5-149</t>
  </si>
  <si>
    <t>木耳大棚56座</t>
  </si>
  <si>
    <t>祥见附表5-150</t>
  </si>
  <si>
    <t>新型经营主体贷款贴息</t>
  </si>
  <si>
    <t>旱地辣椒贷款贴息</t>
  </si>
  <si>
    <t>祥见附表5-151</t>
  </si>
  <si>
    <t>堡则则村</t>
  </si>
  <si>
    <t>修建50立方水塔，输水管路等</t>
  </si>
  <si>
    <t>祥见附表5-152</t>
  </si>
  <si>
    <t>李家湾乡</t>
  </si>
  <si>
    <t>新修自来水管路7公里</t>
  </si>
  <si>
    <t>2023.1-18</t>
  </si>
  <si>
    <t>祥见附表5-153</t>
  </si>
  <si>
    <t>蔡家沟村</t>
  </si>
  <si>
    <t>改造入户管网</t>
  </si>
  <si>
    <t>祥见附表5-154</t>
  </si>
  <si>
    <t>蓄水池、管路等</t>
  </si>
  <si>
    <t>祥见附表5-155</t>
  </si>
  <si>
    <t>道路修复硬化</t>
  </si>
  <si>
    <t>祥见附表5-156</t>
  </si>
  <si>
    <t>1.408公里道路</t>
  </si>
  <si>
    <t>祥见附表5-157</t>
  </si>
  <si>
    <t>农村垃圾治理</t>
  </si>
  <si>
    <t>金家庄乡</t>
  </si>
  <si>
    <t>金家庄村</t>
  </si>
  <si>
    <t>垃圾焚烧土地整理</t>
  </si>
  <si>
    <t>祥见附表5-158</t>
  </si>
  <si>
    <t>成家庄村</t>
  </si>
  <si>
    <t>祥见附表5-159</t>
  </si>
  <si>
    <t>务工补助</t>
  </si>
  <si>
    <t>交通费补助</t>
  </si>
  <si>
    <t>跨省和省内县外务工一次性交通补贴</t>
  </si>
  <si>
    <t>祥见附表5-160</t>
  </si>
  <si>
    <t>龙头企业贷款贴息</t>
  </si>
  <si>
    <t>祥见附表5-161</t>
  </si>
  <si>
    <t>农业虫害专业化防治</t>
  </si>
  <si>
    <t>祥见附表5-162</t>
  </si>
  <si>
    <t>附件2</t>
  </si>
  <si>
    <t>柳林县2022年统筹整合财政涉
农资金调整实施方案部门汇总表</t>
  </si>
  <si>
    <t>项目</t>
  </si>
  <si>
    <t>金额</t>
  </si>
  <si>
    <t>项目个数</t>
  </si>
  <si>
    <t>涉及贫困人口数</t>
  </si>
  <si>
    <t>一、部门</t>
  </si>
  <si>
    <t>二、乡镇</t>
  </si>
  <si>
    <t>陈家湾乡</t>
  </si>
  <si>
    <t>穆村镇</t>
  </si>
  <si>
    <t>薛村镇</t>
  </si>
  <si>
    <t>留誉镇</t>
  </si>
  <si>
    <t>高家沟乡</t>
  </si>
  <si>
    <t>石西乡</t>
  </si>
  <si>
    <t>王家沟乡</t>
  </si>
  <si>
    <t>孟门镇</t>
  </si>
  <si>
    <t>附件3</t>
  </si>
  <si>
    <t>柳林县2022年统筹整合财政涉农资金
调整实施方案类别汇总</t>
  </si>
  <si>
    <t>项目大类</t>
  </si>
  <si>
    <t>小类</t>
  </si>
  <si>
    <t>子类</t>
  </si>
  <si>
    <t>一、乡村建设行动</t>
  </si>
  <si>
    <t>二、巩固三保障</t>
  </si>
  <si>
    <t>三、产业发展</t>
  </si>
  <si>
    <t>四、就业项目</t>
  </si>
  <si>
    <t>五、乡村治理与精神文明</t>
  </si>
  <si>
    <t>附件4</t>
  </si>
  <si>
    <t>柳林县2022年统筹整合财政涉农资金来源表</t>
  </si>
  <si>
    <t>单位：元</t>
  </si>
  <si>
    <t>项     目</t>
  </si>
  <si>
    <t>整合文件内容</t>
  </si>
  <si>
    <t>部门</t>
  </si>
  <si>
    <t>财政专项衔接资金</t>
  </si>
  <si>
    <t>其他涉农整合资金</t>
  </si>
  <si>
    <t>一、省级专项转移支付资金</t>
  </si>
  <si>
    <t xml:space="preserve">    晋财农【2022年】131号</t>
  </si>
  <si>
    <t>关于提前下达2022年财政衔接资金预算指标的通知</t>
  </si>
  <si>
    <t xml:space="preserve">    晋财农【2021年】152-1号</t>
  </si>
  <si>
    <t>关于提前下达2022年水利转移支付资金（基金）预算指标的通知（节水型社会补助）</t>
  </si>
  <si>
    <t xml:space="preserve">    晋财农【2021年】152-2号</t>
  </si>
  <si>
    <t>关于提前下达2022年水利转移支付资金（基金）预算指标的通知（水土保持淤地坝）</t>
  </si>
  <si>
    <t xml:space="preserve">    晋财农【2021年】152-3号</t>
  </si>
  <si>
    <t>关于提前下达2022年水利转移支付资金（基金）预算指标的通知（中央投资水利配套项目）</t>
  </si>
  <si>
    <t xml:space="preserve">    晋财农【2021年】152-4号</t>
  </si>
  <si>
    <t>关于提前下达2022年水利转移支付资金（基金）预算指标的通知（水旱灾害防御补助）</t>
  </si>
  <si>
    <t xml:space="preserve">    晋财农【2021年】152-5号</t>
  </si>
  <si>
    <t>关于提前下达2022年水利转移支付资金（基金）预算指标的通知（农村供水工程维修建设基金）</t>
  </si>
  <si>
    <t xml:space="preserve">    晋财农【2021年】124-1号</t>
  </si>
  <si>
    <t>关于提前下达2022年省级林业改革发展转移支付预算指标的通知（古树名木保护）</t>
  </si>
  <si>
    <t xml:space="preserve">    晋财农【2021年】124-2号</t>
  </si>
  <si>
    <t>关于提前下达2022年省级林业改革发展转移支付预算指标的通知（未成林造地补助）</t>
  </si>
  <si>
    <t xml:space="preserve">    晋财农【2021年】124-3号</t>
  </si>
  <si>
    <t>关于提前下达2022年省级林业改革发展转移支付预算指标的通知</t>
  </si>
  <si>
    <t xml:space="preserve">    晋财农【2021年】124-4号</t>
  </si>
  <si>
    <t>关于提前下达2022年省级林业改革发展转移支付预算指标的通知（林业有害生物防治）</t>
  </si>
  <si>
    <t xml:space="preserve">    晋财农【2021年】124-5号</t>
  </si>
  <si>
    <t>关于提前下达2022年省级林业改革发展转移支付预算指标的通知（陆生野生动物疫源疫病监测）</t>
  </si>
  <si>
    <t xml:space="preserve">    晋财农【2021年】124-6号</t>
  </si>
  <si>
    <t>关于提前下达2022年省级林业改革发展转移支付预算指标的通知（森林植被恢复费）</t>
  </si>
  <si>
    <t xml:space="preserve">    晋财建【2021年】187号</t>
  </si>
  <si>
    <t>关于提前下达2022年省级基本建设以工代赈预算资金</t>
  </si>
  <si>
    <t xml:space="preserve">    晋财农【2021年】145号</t>
  </si>
  <si>
    <t>关于下达2022年农村综合改革转移支付的通知（一事一议）</t>
  </si>
  <si>
    <t xml:space="preserve">    晋财农【2022年】5号</t>
  </si>
  <si>
    <t>关于下达2022年省级水利发展资金预算指标的通知</t>
  </si>
  <si>
    <t>关于下达2022年省级财政衔接推进乡村振兴补助资金预算的通知</t>
  </si>
  <si>
    <t>关于下达2022年第二批省级农业生产发展资金预算指标的通知</t>
  </si>
  <si>
    <t>关于下达第一批林业专项资金的通知</t>
  </si>
  <si>
    <t>二、市级专项转移支付</t>
  </si>
  <si>
    <t>市际待整合专项衔接资金</t>
  </si>
  <si>
    <t xml:space="preserve">    吕财农【2022年】26号</t>
  </si>
  <si>
    <t>关于下达2022年乡村振兴示范村专项扶持资金的通知</t>
  </si>
  <si>
    <t xml:space="preserve">    吕财农【2022年】30号</t>
  </si>
  <si>
    <t>关于下达2022年巩固农村饮水安全脱贫成果专项资金的通知</t>
  </si>
  <si>
    <t xml:space="preserve">    吕财农【2022年】31号</t>
  </si>
  <si>
    <t>关于下达2022年第一批乡村振兴示范村创建衔接资金的通知</t>
  </si>
  <si>
    <t xml:space="preserve">    吕财城【2022年】55号</t>
  </si>
  <si>
    <t>关于下达2022年第一批林业专项资金的通知</t>
  </si>
  <si>
    <t xml:space="preserve">    吕财农【2022年】49-1号</t>
  </si>
  <si>
    <t>关于下达2022年第二批农业切块资金的通知（园区、实施蔬菜、肉牛）</t>
  </si>
  <si>
    <t xml:space="preserve">    吕财农【2022年】49-2号</t>
  </si>
  <si>
    <t>关于下达2022年第二批农业切块资金的通知</t>
  </si>
  <si>
    <t xml:space="preserve">    吕财农【2022年】49-3号</t>
  </si>
  <si>
    <t xml:space="preserve">    吕财农【2022年】33-1号</t>
  </si>
  <si>
    <t>关于下达2022年第一批农业重点项目资金的通知（高标准农田）</t>
  </si>
  <si>
    <t xml:space="preserve">    吕财农【2022年】33-2号</t>
  </si>
  <si>
    <t>关于下达2022年第一批农业重点项目资金的通知（畜禽粪污）</t>
  </si>
  <si>
    <t xml:space="preserve">    吕财农【2022年】29号</t>
  </si>
  <si>
    <t>关于下达2022年现代农业重点项目资金的通知（改造撂荒地）</t>
  </si>
  <si>
    <t xml:space="preserve">    吕财建【2022年】36号</t>
  </si>
  <si>
    <t>关于下达采煤沉陷区治理资金的通知</t>
  </si>
  <si>
    <t xml:space="preserve">    吕财建【2022年】63号</t>
  </si>
  <si>
    <t>关于下达2022年四好公路建设的通知</t>
  </si>
  <si>
    <t xml:space="preserve">    吕财城【2022年】108号</t>
  </si>
  <si>
    <t xml:space="preserve">    吕财农【2022年】62号</t>
  </si>
  <si>
    <t>关于下达2022年第三批乡村振兴示范村创建衔接资金的通知</t>
  </si>
  <si>
    <t xml:space="preserve">    吕财农【2022年】60号</t>
  </si>
  <si>
    <t>关于下达2022年第三批农业切块资金的通知</t>
  </si>
  <si>
    <t xml:space="preserve">    吕财农【2022年】63号</t>
  </si>
  <si>
    <t>关于下达现代农业项目资金的通知</t>
  </si>
  <si>
    <t>三、县级配套扶贫整合资金</t>
  </si>
  <si>
    <t xml:space="preserve">    县本级年初预算待整合资金</t>
  </si>
  <si>
    <t>柳财预【2022】47号</t>
  </si>
  <si>
    <t>附件5</t>
  </si>
  <si>
    <t>柳林县2021年统筹整合财政涉农资金同比上年增长比例表</t>
  </si>
  <si>
    <t>2021年整合资金</t>
  </si>
  <si>
    <t>2022年整合资金</t>
  </si>
  <si>
    <t>同比上年增长比例%</t>
  </si>
  <si>
    <t>各级部门整合资金</t>
  </si>
  <si>
    <t>一、省级扶贫整合资金</t>
  </si>
  <si>
    <t>二、市级扶贫整合资金</t>
  </si>
  <si>
    <t>三、县级扶贫整合资金</t>
  </si>
  <si>
    <t>四、其他扶贫整合资金</t>
  </si>
  <si>
    <t>柳林县涉农资金整合使用情况表</t>
  </si>
  <si>
    <t>县名：柳林县</t>
  </si>
  <si>
    <t>单位：万元</t>
  </si>
  <si>
    <t>资金来源</t>
  </si>
  <si>
    <t>计划整合资金规模</t>
  </si>
  <si>
    <t>已整合资金规模</t>
  </si>
  <si>
    <t>已整合资金用于项目情况（按资金主管部门划分）</t>
  </si>
  <si>
    <t>已完成支出资金规模</t>
  </si>
  <si>
    <t>整合后资金实际投向</t>
  </si>
  <si>
    <t>财政资金级次和名称</t>
  </si>
  <si>
    <t>主管部门</t>
  </si>
  <si>
    <t>全省总规模</t>
  </si>
  <si>
    <t>下达试点县资金规模</t>
  </si>
  <si>
    <t>乡村振兴</t>
  </si>
  <si>
    <t>农业农村</t>
  </si>
  <si>
    <t>水利</t>
  </si>
  <si>
    <t>林草</t>
  </si>
  <si>
    <t>住建</t>
  </si>
  <si>
    <t>交通</t>
  </si>
  <si>
    <t>生态环境</t>
  </si>
  <si>
    <t>文旅</t>
  </si>
  <si>
    <t>财政</t>
  </si>
  <si>
    <t>民委</t>
  </si>
  <si>
    <t>其他</t>
  </si>
  <si>
    <t>农业生产发展</t>
  </si>
  <si>
    <t>中央财政资金小计</t>
  </si>
  <si>
    <t>中央财政衔接推进乡村振兴补助资金</t>
  </si>
  <si>
    <t>水利发展资金</t>
  </si>
  <si>
    <t>农业生产发展资金</t>
  </si>
  <si>
    <t>林业改革发展资金（不含森林资源管护和相关试点资金）</t>
  </si>
  <si>
    <t>农田建设补助资金</t>
  </si>
  <si>
    <t>农村综合改革转移支付</t>
  </si>
  <si>
    <t>林业草原生态保护恢复资金（草原生态修复治理补助部分）</t>
  </si>
  <si>
    <t>农村环境整治资金</t>
  </si>
  <si>
    <t>车辆购置税收入补助地方用于一般公路建设项目资金（支持农村公路部分）</t>
  </si>
  <si>
    <t>农村危房改造补助资金</t>
  </si>
  <si>
    <t>中央专项彩票公益金支持欠发达革命老区乡村振兴资金</t>
  </si>
  <si>
    <t>产粮大县奖励资金</t>
  </si>
  <si>
    <t>生猪（牛羊）调出大县奖励资金（省级统筹部分）</t>
  </si>
  <si>
    <t>农业资源及生态保护补助资金（对农民的直接补贴除外）</t>
  </si>
  <si>
    <t>旅游发展基金</t>
  </si>
  <si>
    <t>文化旅游</t>
  </si>
  <si>
    <t>中央预算内投资用于“三农”建设部分（不包括国家水网骨干工程、水安全保障工程、气象基础设施、农村电网巩固提升工程、生态保护和修复方面的支出）</t>
  </si>
  <si>
    <t>省级财政资金小计</t>
  </si>
  <si>
    <t>省级衔接推进乡村振兴补助资金</t>
  </si>
  <si>
    <t>水利发展资金（不含“七河”“五湖”、基建、水库移民后续扶持部分）</t>
  </si>
  <si>
    <t>大中型水库库区基金支出</t>
  </si>
  <si>
    <t>林业改革发展资金（不含普惠、民生和救灾部分）</t>
  </si>
  <si>
    <t>农村综合改革专项资金（一事一议财政奖补部分）</t>
  </si>
  <si>
    <t>成品油税费改革转移支付资金（支持农村公路建设部分）</t>
  </si>
  <si>
    <t>以工代赈资金</t>
  </si>
  <si>
    <t>市级财政资金小计</t>
  </si>
  <si>
    <t>县级财政资金小计</t>
  </si>
  <si>
    <r>
      <rPr>
        <sz val="11"/>
        <color theme="1"/>
        <rFont val="宋体"/>
        <charset val="134"/>
      </rPr>
      <t>填表说明：1、除资金来源全省总规模外，均由县级填写。2、已整合资金规模</t>
    </r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</rPr>
      <t>计划整合资金规模。3、已整合资金用于项目情况之和=已整合资金规模。4、已完成支出资金规模</t>
    </r>
    <r>
      <rPr>
        <sz val="11"/>
        <color theme="1"/>
        <rFont val="SimSun"/>
        <charset val="134"/>
      </rPr>
      <t>≦</t>
    </r>
    <r>
      <rPr>
        <sz val="11"/>
        <color theme="1"/>
        <rFont val="宋体"/>
        <charset val="134"/>
      </rPr>
      <t>已整合资金规模。5、整合后资金实际投向之和=已完成支出资金规模。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</si>
</sst>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_);[Red]\(0.00\)"/>
    <numFmt numFmtId="180" formatCode="yyyy/m/d;@"/>
  </numFmts>
  <fonts count="4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b/>
      <sz val="11"/>
      <color theme="1"/>
      <name val="仿宋_GB2312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楷体_GB2312"/>
      <charset val="134"/>
    </font>
    <font>
      <b/>
      <sz val="12"/>
      <color theme="1"/>
      <name val="楷体_GB2312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0" xfId="0" applyNumberFormat="1"/>
    <xf numFmtId="0" fontId="3" fillId="2" borderId="1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12" fillId="2" borderId="1" xfId="0" applyNumberFormat="1" applyFont="1" applyFill="1" applyBorder="1" applyAlignment="1" applyProtection="1">
      <alignment vertical="center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76" fontId="16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 wrapText="1" shrinkToFit="1"/>
      <protection locked="0"/>
    </xf>
    <xf numFmtId="0" fontId="0" fillId="2" borderId="0" xfId="0" applyFont="1" applyFill="1"/>
    <xf numFmtId="0" fontId="0" fillId="2" borderId="0" xfId="0" applyFont="1" applyFill="1" applyAlignment="1">
      <alignment wrapText="1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 shrinkToFit="1"/>
    </xf>
    <xf numFmtId="0" fontId="19" fillId="2" borderId="4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 applyProtection="1">
      <alignment vertical="center"/>
      <protection hidden="1"/>
    </xf>
    <xf numFmtId="0" fontId="20" fillId="2" borderId="1" xfId="0" applyFont="1" applyFill="1" applyBorder="1" applyAlignment="1" applyProtection="1">
      <alignment horizontal="left" vertical="center" wrapText="1" shrinkToFit="1"/>
      <protection hidden="1"/>
    </xf>
    <xf numFmtId="0" fontId="20" fillId="2" borderId="1" xfId="0" applyFont="1" applyFill="1" applyBorder="1" applyAlignment="1" applyProtection="1">
      <alignment horizontal="left" vertical="center"/>
      <protection hidden="1"/>
    </xf>
    <xf numFmtId="0" fontId="20" fillId="2" borderId="1" xfId="0" applyFont="1" applyFill="1" applyBorder="1" applyAlignment="1" applyProtection="1">
      <alignment vertical="center" wrapText="1"/>
      <protection hidden="1"/>
    </xf>
    <xf numFmtId="0" fontId="20" fillId="2" borderId="1" xfId="0" applyFont="1" applyFill="1" applyBorder="1" applyAlignment="1" applyProtection="1">
      <alignment horizontal="right" vertical="center"/>
      <protection hidden="1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77" fontId="20" fillId="2" borderId="1" xfId="0" applyNumberFormat="1" applyFont="1" applyFill="1" applyBorder="1" applyAlignment="1">
      <alignment horizontal="center" vertical="center" wrapText="1" shrinkToFit="1"/>
    </xf>
    <xf numFmtId="176" fontId="20" fillId="2" borderId="1" xfId="0" applyNumberFormat="1" applyFont="1" applyFill="1" applyBorder="1" applyAlignment="1">
      <alignment horizontal="center" vertical="center" wrapText="1" shrinkToFit="1"/>
    </xf>
    <xf numFmtId="176" fontId="20" fillId="2" borderId="1" xfId="0" applyNumberFormat="1" applyFont="1" applyFill="1" applyBorder="1" applyAlignment="1">
      <alignment horizontal="right" vertical="center" wrapText="1" shrinkToFit="1"/>
    </xf>
    <xf numFmtId="0" fontId="20" fillId="2" borderId="1" xfId="0" applyFont="1" applyFill="1" applyBorder="1" applyAlignment="1">
      <alignment horizontal="left" vertical="center" wrapText="1" shrinkToFit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 shrinkToFit="1"/>
    </xf>
    <xf numFmtId="0" fontId="19" fillId="2" borderId="6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180" fontId="20" fillId="2" borderId="1" xfId="0" applyNumberFormat="1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center" vertical="center" wrapText="1"/>
    </xf>
    <xf numFmtId="180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 shrinkToFit="1"/>
      <protection hidden="1"/>
    </xf>
    <xf numFmtId="14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2" borderId="1" xfId="0" applyFont="1" applyFill="1" applyBorder="1"/>
    <xf numFmtId="0" fontId="20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V168"/>
  <sheetViews>
    <sheetView tabSelected="1" workbookViewId="0">
      <pane xSplit="3" ySplit="5" topLeftCell="D122" activePane="bottomRight" state="frozen"/>
      <selection/>
      <selection pane="topRight"/>
      <selection pane="bottomLeft"/>
      <selection pane="bottomRight" activeCell="J124" sqref="J124"/>
    </sheetView>
  </sheetViews>
  <sheetFormatPr defaultColWidth="9" defaultRowHeight="13.5"/>
  <cols>
    <col min="1" max="1" width="3.75" style="58" customWidth="1"/>
    <col min="2" max="2" width="11.125" style="58" customWidth="1"/>
    <col min="3" max="3" width="12.625" style="59" customWidth="1"/>
    <col min="4" max="4" width="16.75" style="59" customWidth="1"/>
    <col min="5" max="5" width="9.625" style="60" customWidth="1"/>
    <col min="6" max="7" width="9" style="60" hidden="1" customWidth="1"/>
    <col min="8" max="8" width="6.5" style="60" customWidth="1"/>
    <col min="9" max="9" width="7.5" style="60" customWidth="1"/>
    <col min="10" max="10" width="27.625" style="59" customWidth="1"/>
    <col min="11" max="11" width="10.875" style="61" customWidth="1"/>
    <col min="12" max="12" width="11.25" style="61" customWidth="1"/>
    <col min="13" max="13" width="7.625" style="61" customWidth="1"/>
    <col min="14" max="14" width="8.625" style="58" customWidth="1"/>
    <col min="15" max="15" width="15.25" style="59" customWidth="1"/>
    <col min="16" max="16" width="7.5" style="62" customWidth="1"/>
    <col min="17" max="17" width="7.625" style="62" customWidth="1"/>
    <col min="18" max="18" width="6.875" style="62" customWidth="1"/>
    <col min="19" max="19" width="7.625" style="62" customWidth="1"/>
    <col min="20" max="20" width="9.125" style="62" customWidth="1"/>
    <col min="21" max="21" width="9.5" style="62" customWidth="1"/>
    <col min="22" max="22" width="11.25" style="62" customWidth="1"/>
    <col min="23" max="23" width="9" style="58" customWidth="1"/>
    <col min="24" max="16384" width="9" style="58"/>
  </cols>
  <sheetData>
    <row r="1" ht="20.25" spans="1:22">
      <c r="A1" s="63" t="s">
        <v>0</v>
      </c>
      <c r="B1" s="63"/>
      <c r="C1" s="64"/>
      <c r="D1" s="64"/>
      <c r="E1" s="65"/>
      <c r="F1" s="65"/>
      <c r="G1" s="65"/>
      <c r="H1" s="65"/>
      <c r="I1" s="65"/>
      <c r="J1" s="64"/>
      <c r="K1" s="78"/>
      <c r="L1" s="78"/>
      <c r="M1" s="78"/>
      <c r="N1" s="63"/>
      <c r="O1" s="64"/>
      <c r="P1" s="79"/>
      <c r="Q1" s="79"/>
      <c r="R1" s="79"/>
      <c r="S1" s="79"/>
      <c r="T1" s="79"/>
      <c r="U1" s="79"/>
      <c r="V1" s="79"/>
    </row>
    <row r="2" ht="49.5" customHeight="1" spans="1:22">
      <c r="A2" s="66" t="s">
        <v>1</v>
      </c>
      <c r="B2" s="66"/>
      <c r="C2" s="67"/>
      <c r="D2" s="67"/>
      <c r="E2" s="66"/>
      <c r="F2" s="66"/>
      <c r="G2" s="66"/>
      <c r="H2" s="66"/>
      <c r="I2" s="66"/>
      <c r="J2" s="67"/>
      <c r="K2" s="80"/>
      <c r="L2" s="80"/>
      <c r="M2" s="80"/>
      <c r="N2" s="66"/>
      <c r="O2" s="67"/>
      <c r="P2" s="81"/>
      <c r="Q2" s="81"/>
      <c r="R2" s="81"/>
      <c r="S2" s="81"/>
      <c r="T2" s="81"/>
      <c r="U2" s="81"/>
      <c r="V2" s="81"/>
    </row>
    <row r="3" ht="21.75" customHeight="1" spans="22:22">
      <c r="V3" s="87" t="s">
        <v>2</v>
      </c>
    </row>
    <row r="4" ht="24.75" customHeight="1" spans="1:22">
      <c r="A4" s="68" t="s">
        <v>3</v>
      </c>
      <c r="B4" s="68" t="s">
        <v>4</v>
      </c>
      <c r="C4" s="68" t="s">
        <v>5</v>
      </c>
      <c r="D4" s="68" t="s">
        <v>6</v>
      </c>
      <c r="E4" s="68" t="s">
        <v>7</v>
      </c>
      <c r="F4" s="68" t="s">
        <v>8</v>
      </c>
      <c r="G4" s="68"/>
      <c r="H4" s="68" t="s">
        <v>9</v>
      </c>
      <c r="I4" s="68" t="s">
        <v>10</v>
      </c>
      <c r="J4" s="68" t="s">
        <v>11</v>
      </c>
      <c r="K4" s="68" t="s">
        <v>12</v>
      </c>
      <c r="L4" s="68" t="s">
        <v>13</v>
      </c>
      <c r="M4" s="68" t="s">
        <v>14</v>
      </c>
      <c r="N4" s="68" t="s">
        <v>15</v>
      </c>
      <c r="O4" s="68" t="s">
        <v>16</v>
      </c>
      <c r="P4" s="68" t="s">
        <v>17</v>
      </c>
      <c r="Q4" s="68" t="s">
        <v>18</v>
      </c>
      <c r="R4" s="68" t="s">
        <v>19</v>
      </c>
      <c r="S4" s="68" t="s">
        <v>20</v>
      </c>
      <c r="T4" s="88" t="s">
        <v>21</v>
      </c>
      <c r="U4" s="89"/>
      <c r="V4" s="68" t="s">
        <v>22</v>
      </c>
    </row>
    <row r="5" ht="21.75" customHeight="1" spans="1:22">
      <c r="A5" s="69"/>
      <c r="B5" s="69"/>
      <c r="C5" s="69"/>
      <c r="D5" s="69" t="s">
        <v>6</v>
      </c>
      <c r="E5" s="69"/>
      <c r="F5" s="69"/>
      <c r="G5" s="69"/>
      <c r="H5" s="69"/>
      <c r="I5" s="69"/>
      <c r="J5" s="69"/>
      <c r="K5" s="69"/>
      <c r="L5" s="69">
        <v>0</v>
      </c>
      <c r="M5" s="69"/>
      <c r="N5" s="69"/>
      <c r="O5" s="69"/>
      <c r="P5" s="69"/>
      <c r="Q5" s="69" t="s">
        <v>23</v>
      </c>
      <c r="R5" s="69"/>
      <c r="S5" s="69"/>
      <c r="T5" s="90" t="s">
        <v>24</v>
      </c>
      <c r="U5" s="90" t="s">
        <v>25</v>
      </c>
      <c r="V5" s="69"/>
    </row>
    <row r="6" ht="22.5" customHeight="1" spans="1:22">
      <c r="A6" s="70"/>
      <c r="B6" s="71" t="s">
        <v>26</v>
      </c>
      <c r="C6" s="71"/>
      <c r="D6" s="71"/>
      <c r="E6" s="71"/>
      <c r="F6" s="71"/>
      <c r="G6" s="71"/>
      <c r="H6" s="71"/>
      <c r="I6" s="71"/>
      <c r="J6" s="71"/>
      <c r="K6" s="82">
        <f>SUBTOTAL(109,K7:K168)</f>
        <v>164164400</v>
      </c>
      <c r="L6" s="82">
        <f>SUBTOTAL(109,L7:L168)</f>
        <v>164164400</v>
      </c>
      <c r="M6" s="83"/>
      <c r="N6" s="84"/>
      <c r="O6" s="84"/>
      <c r="P6" s="83"/>
      <c r="Q6" s="83"/>
      <c r="R6" s="82">
        <f>SUM(R7:R177)</f>
        <v>323</v>
      </c>
      <c r="S6" s="82">
        <f>SUM(S7:S177)</f>
        <v>40234</v>
      </c>
      <c r="T6" s="91"/>
      <c r="U6" s="91"/>
      <c r="V6" s="92"/>
    </row>
    <row r="7" ht="43.5" customHeight="1" spans="1:22">
      <c r="A7" s="70">
        <v>1</v>
      </c>
      <c r="B7" s="72" t="s">
        <v>27</v>
      </c>
      <c r="C7" s="73" t="s">
        <v>28</v>
      </c>
      <c r="D7" s="73" t="s">
        <v>29</v>
      </c>
      <c r="E7" s="74" t="s">
        <v>30</v>
      </c>
      <c r="F7" s="71" t="s">
        <v>31</v>
      </c>
      <c r="G7" s="71" t="s">
        <v>32</v>
      </c>
      <c r="H7" s="74" t="s">
        <v>33</v>
      </c>
      <c r="I7" s="74" t="s">
        <v>34</v>
      </c>
      <c r="J7" s="73" t="s">
        <v>35</v>
      </c>
      <c r="K7" s="76">
        <v>600000</v>
      </c>
      <c r="L7" s="76">
        <v>600000</v>
      </c>
      <c r="M7" s="70" t="s">
        <v>36</v>
      </c>
      <c r="N7" s="70" t="s">
        <v>37</v>
      </c>
      <c r="O7" s="85" t="s">
        <v>38</v>
      </c>
      <c r="P7" s="86" t="s">
        <v>39</v>
      </c>
      <c r="Q7" s="92" t="s">
        <v>30</v>
      </c>
      <c r="R7" s="92">
        <v>1</v>
      </c>
      <c r="S7" s="92">
        <v>13</v>
      </c>
      <c r="T7" s="93">
        <v>44455</v>
      </c>
      <c r="U7" s="93">
        <v>44531</v>
      </c>
      <c r="V7" s="94" t="s">
        <v>40</v>
      </c>
    </row>
    <row r="8" ht="43.5" customHeight="1" spans="1:22">
      <c r="A8" s="70">
        <v>2</v>
      </c>
      <c r="B8" s="72" t="s">
        <v>27</v>
      </c>
      <c r="C8" s="72" t="s">
        <v>41</v>
      </c>
      <c r="D8" s="72" t="s">
        <v>42</v>
      </c>
      <c r="E8" s="74" t="s">
        <v>43</v>
      </c>
      <c r="F8" s="71" t="s">
        <v>31</v>
      </c>
      <c r="G8" s="71" t="s">
        <v>32</v>
      </c>
      <c r="H8" s="74" t="s">
        <v>44</v>
      </c>
      <c r="I8" s="74" t="s">
        <v>45</v>
      </c>
      <c r="J8" s="73" t="s">
        <v>46</v>
      </c>
      <c r="K8" s="76">
        <v>1650000</v>
      </c>
      <c r="L8" s="76">
        <v>1650000</v>
      </c>
      <c r="M8" s="70" t="s">
        <v>36</v>
      </c>
      <c r="N8" s="70" t="s">
        <v>37</v>
      </c>
      <c r="O8" s="85" t="s">
        <v>38</v>
      </c>
      <c r="P8" s="86" t="s">
        <v>47</v>
      </c>
      <c r="Q8" s="92" t="s">
        <v>47</v>
      </c>
      <c r="R8" s="92">
        <v>2</v>
      </c>
      <c r="S8" s="92">
        <v>16</v>
      </c>
      <c r="T8" s="93">
        <v>44653</v>
      </c>
      <c r="U8" s="93">
        <v>44764</v>
      </c>
      <c r="V8" s="94" t="s">
        <v>48</v>
      </c>
    </row>
    <row r="9" ht="43.5" customHeight="1" spans="1:22">
      <c r="A9" s="70">
        <v>3</v>
      </c>
      <c r="B9" s="72" t="s">
        <v>27</v>
      </c>
      <c r="C9" s="72" t="s">
        <v>28</v>
      </c>
      <c r="D9" s="72" t="s">
        <v>49</v>
      </c>
      <c r="E9" s="74" t="s">
        <v>30</v>
      </c>
      <c r="F9" s="71" t="s">
        <v>31</v>
      </c>
      <c r="G9" s="71" t="s">
        <v>32</v>
      </c>
      <c r="H9" s="74"/>
      <c r="I9" s="74"/>
      <c r="J9" s="73" t="s">
        <v>50</v>
      </c>
      <c r="K9" s="76">
        <v>3230000</v>
      </c>
      <c r="L9" s="76">
        <v>3230000</v>
      </c>
      <c r="M9" s="70" t="s">
        <v>36</v>
      </c>
      <c r="N9" s="70" t="s">
        <v>37</v>
      </c>
      <c r="O9" s="85" t="s">
        <v>38</v>
      </c>
      <c r="P9" s="86" t="s">
        <v>30</v>
      </c>
      <c r="Q9" s="92" t="s">
        <v>30</v>
      </c>
      <c r="R9" s="92"/>
      <c r="S9" s="92">
        <v>530</v>
      </c>
      <c r="T9" s="93">
        <v>44682</v>
      </c>
      <c r="U9" s="93">
        <v>44926</v>
      </c>
      <c r="V9" s="94" t="s">
        <v>51</v>
      </c>
    </row>
    <row r="10" ht="43.5" customHeight="1" spans="1:22">
      <c r="A10" s="70">
        <v>4</v>
      </c>
      <c r="B10" s="72" t="s">
        <v>27</v>
      </c>
      <c r="C10" s="72" t="s">
        <v>52</v>
      </c>
      <c r="D10" s="72" t="s">
        <v>53</v>
      </c>
      <c r="E10" s="74" t="s">
        <v>39</v>
      </c>
      <c r="F10" s="71" t="s">
        <v>31</v>
      </c>
      <c r="G10" s="71" t="s">
        <v>32</v>
      </c>
      <c r="H10" s="74"/>
      <c r="I10" s="74"/>
      <c r="J10" s="73" t="s">
        <v>54</v>
      </c>
      <c r="K10" s="76">
        <v>2300000</v>
      </c>
      <c r="L10" s="76">
        <v>2300000</v>
      </c>
      <c r="M10" s="70" t="s">
        <v>36</v>
      </c>
      <c r="N10" s="70" t="s">
        <v>37</v>
      </c>
      <c r="O10" s="85" t="s">
        <v>38</v>
      </c>
      <c r="P10" s="86" t="s">
        <v>39</v>
      </c>
      <c r="Q10" s="92" t="s">
        <v>39</v>
      </c>
      <c r="R10" s="92">
        <v>52</v>
      </c>
      <c r="S10" s="92">
        <v>900</v>
      </c>
      <c r="T10" s="93">
        <v>44666</v>
      </c>
      <c r="U10" s="93">
        <v>44880</v>
      </c>
      <c r="V10" s="94" t="s">
        <v>55</v>
      </c>
    </row>
    <row r="11" ht="43.5" customHeight="1" spans="1:22">
      <c r="A11" s="70">
        <v>5</v>
      </c>
      <c r="B11" s="72" t="s">
        <v>56</v>
      </c>
      <c r="C11" s="72" t="s">
        <v>57</v>
      </c>
      <c r="D11" s="72" t="s">
        <v>58</v>
      </c>
      <c r="E11" s="74" t="s">
        <v>39</v>
      </c>
      <c r="F11" s="71" t="s">
        <v>59</v>
      </c>
      <c r="G11" s="71" t="s">
        <v>60</v>
      </c>
      <c r="H11" s="74" t="s">
        <v>61</v>
      </c>
      <c r="I11" s="74" t="s">
        <v>60</v>
      </c>
      <c r="J11" s="72" t="s">
        <v>62</v>
      </c>
      <c r="K11" s="76">
        <v>3000000</v>
      </c>
      <c r="L11" s="76">
        <v>3000000</v>
      </c>
      <c r="M11" s="70" t="s">
        <v>36</v>
      </c>
      <c r="N11" s="70" t="s">
        <v>37</v>
      </c>
      <c r="O11" s="85" t="s">
        <v>38</v>
      </c>
      <c r="P11" s="86" t="s">
        <v>39</v>
      </c>
      <c r="Q11" s="92" t="s">
        <v>39</v>
      </c>
      <c r="R11" s="72">
        <v>1</v>
      </c>
      <c r="S11" s="92">
        <v>46</v>
      </c>
      <c r="T11" s="93">
        <v>44682</v>
      </c>
      <c r="U11" s="93">
        <v>44890</v>
      </c>
      <c r="V11" s="94" t="s">
        <v>63</v>
      </c>
    </row>
    <row r="12" ht="43.5" customHeight="1" spans="1:22">
      <c r="A12" s="70">
        <v>6</v>
      </c>
      <c r="B12" s="72" t="s">
        <v>27</v>
      </c>
      <c r="C12" s="73" t="s">
        <v>28</v>
      </c>
      <c r="D12" s="73" t="s">
        <v>64</v>
      </c>
      <c r="E12" s="74" t="s">
        <v>39</v>
      </c>
      <c r="F12" s="71" t="s">
        <v>31</v>
      </c>
      <c r="G12" s="71" t="s">
        <v>32</v>
      </c>
      <c r="H12" s="74"/>
      <c r="I12" s="74"/>
      <c r="J12" s="73" t="s">
        <v>65</v>
      </c>
      <c r="K12" s="76">
        <v>2720000</v>
      </c>
      <c r="L12" s="76">
        <v>2720000</v>
      </c>
      <c r="M12" s="70" t="s">
        <v>36</v>
      </c>
      <c r="N12" s="70" t="s">
        <v>37</v>
      </c>
      <c r="O12" s="85" t="s">
        <v>38</v>
      </c>
      <c r="P12" s="86" t="s">
        <v>39</v>
      </c>
      <c r="Q12" s="92" t="s">
        <v>39</v>
      </c>
      <c r="R12" s="92">
        <v>17</v>
      </c>
      <c r="S12" s="92">
        <v>10140</v>
      </c>
      <c r="T12" s="93">
        <v>44713</v>
      </c>
      <c r="U12" s="93">
        <v>44788</v>
      </c>
      <c r="V12" s="94" t="s">
        <v>66</v>
      </c>
    </row>
    <row r="13" ht="43.5" customHeight="1" spans="1:22">
      <c r="A13" s="70">
        <v>7</v>
      </c>
      <c r="B13" s="72" t="s">
        <v>27</v>
      </c>
      <c r="C13" s="73" t="s">
        <v>28</v>
      </c>
      <c r="D13" s="73" t="s">
        <v>64</v>
      </c>
      <c r="E13" s="74" t="s">
        <v>39</v>
      </c>
      <c r="F13" s="71" t="s">
        <v>31</v>
      </c>
      <c r="G13" s="71" t="s">
        <v>32</v>
      </c>
      <c r="H13" s="74" t="s">
        <v>44</v>
      </c>
      <c r="I13" s="74" t="s">
        <v>67</v>
      </c>
      <c r="J13" s="73" t="s">
        <v>68</v>
      </c>
      <c r="K13" s="76">
        <v>294422</v>
      </c>
      <c r="L13" s="76">
        <v>294422</v>
      </c>
      <c r="M13" s="70" t="s">
        <v>36</v>
      </c>
      <c r="N13" s="70" t="s">
        <v>37</v>
      </c>
      <c r="O13" s="85" t="s">
        <v>38</v>
      </c>
      <c r="P13" s="86" t="s">
        <v>39</v>
      </c>
      <c r="Q13" s="92" t="s">
        <v>39</v>
      </c>
      <c r="R13" s="92">
        <v>1</v>
      </c>
      <c r="S13" s="92">
        <v>468</v>
      </c>
      <c r="T13" s="95">
        <v>44722</v>
      </c>
      <c r="U13" s="95">
        <v>44844</v>
      </c>
      <c r="V13" s="94" t="s">
        <v>69</v>
      </c>
    </row>
    <row r="14" ht="43.5" customHeight="1" spans="1:22">
      <c r="A14" s="70">
        <v>8</v>
      </c>
      <c r="B14" s="72" t="s">
        <v>56</v>
      </c>
      <c r="C14" s="73" t="s">
        <v>57</v>
      </c>
      <c r="D14" s="73" t="s">
        <v>58</v>
      </c>
      <c r="E14" s="74" t="s">
        <v>39</v>
      </c>
      <c r="F14" s="71" t="s">
        <v>31</v>
      </c>
      <c r="G14" s="71" t="s">
        <v>32</v>
      </c>
      <c r="H14" s="74" t="s">
        <v>70</v>
      </c>
      <c r="I14" s="74" t="s">
        <v>71</v>
      </c>
      <c r="J14" s="73" t="s">
        <v>72</v>
      </c>
      <c r="K14" s="76">
        <v>750000</v>
      </c>
      <c r="L14" s="76">
        <v>750000</v>
      </c>
      <c r="M14" s="70" t="s">
        <v>36</v>
      </c>
      <c r="N14" s="70" t="s">
        <v>37</v>
      </c>
      <c r="O14" s="85" t="s">
        <v>38</v>
      </c>
      <c r="P14" s="86" t="s">
        <v>39</v>
      </c>
      <c r="Q14" s="92" t="s">
        <v>39</v>
      </c>
      <c r="R14" s="92">
        <v>1</v>
      </c>
      <c r="S14" s="92">
        <v>434</v>
      </c>
      <c r="T14" s="93">
        <v>44713</v>
      </c>
      <c r="U14" s="93">
        <v>44835</v>
      </c>
      <c r="V14" s="94" t="s">
        <v>73</v>
      </c>
    </row>
    <row r="15" ht="43.5" customHeight="1" spans="1:22">
      <c r="A15" s="70">
        <v>9</v>
      </c>
      <c r="B15" s="72" t="s">
        <v>27</v>
      </c>
      <c r="C15" s="73" t="s">
        <v>28</v>
      </c>
      <c r="D15" s="73" t="s">
        <v>49</v>
      </c>
      <c r="E15" s="74" t="s">
        <v>30</v>
      </c>
      <c r="F15" s="71" t="s">
        <v>31</v>
      </c>
      <c r="G15" s="71" t="s">
        <v>32</v>
      </c>
      <c r="H15" s="74" t="s">
        <v>44</v>
      </c>
      <c r="I15" s="74" t="s">
        <v>74</v>
      </c>
      <c r="J15" s="73" t="s">
        <v>75</v>
      </c>
      <c r="K15" s="76">
        <v>4770811.5</v>
      </c>
      <c r="L15" s="76">
        <v>4770811.5</v>
      </c>
      <c r="M15" s="70" t="s">
        <v>36</v>
      </c>
      <c r="N15" s="70" t="s">
        <v>37</v>
      </c>
      <c r="O15" s="85" t="s">
        <v>38</v>
      </c>
      <c r="P15" s="86" t="s">
        <v>30</v>
      </c>
      <c r="Q15" s="92" t="s">
        <v>30</v>
      </c>
      <c r="R15" s="92"/>
      <c r="S15" s="92">
        <v>10</v>
      </c>
      <c r="T15" s="93">
        <v>44621</v>
      </c>
      <c r="U15" s="93">
        <v>44926</v>
      </c>
      <c r="V15" s="94" t="s">
        <v>76</v>
      </c>
    </row>
    <row r="16" ht="43.5" customHeight="1" spans="1:22">
      <c r="A16" s="70">
        <v>10</v>
      </c>
      <c r="B16" s="72" t="s">
        <v>27</v>
      </c>
      <c r="C16" s="73" t="s">
        <v>41</v>
      </c>
      <c r="D16" s="73" t="s">
        <v>42</v>
      </c>
      <c r="E16" s="74" t="s">
        <v>39</v>
      </c>
      <c r="F16" s="71" t="s">
        <v>31</v>
      </c>
      <c r="G16" s="71" t="s">
        <v>32</v>
      </c>
      <c r="H16" s="74" t="s">
        <v>77</v>
      </c>
      <c r="I16" s="74" t="s">
        <v>78</v>
      </c>
      <c r="J16" s="73" t="s">
        <v>79</v>
      </c>
      <c r="K16" s="76">
        <v>500000</v>
      </c>
      <c r="L16" s="76">
        <v>500000</v>
      </c>
      <c r="M16" s="70" t="s">
        <v>36</v>
      </c>
      <c r="N16" s="70" t="s">
        <v>80</v>
      </c>
      <c r="O16" s="85" t="s">
        <v>38</v>
      </c>
      <c r="P16" s="86" t="s">
        <v>39</v>
      </c>
      <c r="Q16" s="92" t="s">
        <v>39</v>
      </c>
      <c r="R16" s="92"/>
      <c r="S16" s="92">
        <v>14</v>
      </c>
      <c r="T16" s="93">
        <v>44809</v>
      </c>
      <c r="U16" s="93">
        <v>44864</v>
      </c>
      <c r="V16" s="94" t="s">
        <v>81</v>
      </c>
    </row>
    <row r="17" ht="43.5" customHeight="1" spans="1:22">
      <c r="A17" s="70">
        <v>11</v>
      </c>
      <c r="B17" s="72" t="s">
        <v>56</v>
      </c>
      <c r="C17" s="73" t="s">
        <v>82</v>
      </c>
      <c r="D17" s="73" t="s">
        <v>83</v>
      </c>
      <c r="E17" s="74" t="s">
        <v>39</v>
      </c>
      <c r="F17" s="71" t="s">
        <v>31</v>
      </c>
      <c r="G17" s="71" t="s">
        <v>32</v>
      </c>
      <c r="H17" s="74" t="s">
        <v>84</v>
      </c>
      <c r="I17" s="74"/>
      <c r="J17" s="73" t="s">
        <v>85</v>
      </c>
      <c r="K17" s="76">
        <v>2400000</v>
      </c>
      <c r="L17" s="76">
        <v>2400000</v>
      </c>
      <c r="M17" s="70" t="s">
        <v>36</v>
      </c>
      <c r="N17" s="70" t="s">
        <v>37</v>
      </c>
      <c r="O17" s="85" t="s">
        <v>38</v>
      </c>
      <c r="P17" s="86" t="s">
        <v>39</v>
      </c>
      <c r="Q17" s="92" t="s">
        <v>39</v>
      </c>
      <c r="R17" s="92">
        <v>0</v>
      </c>
      <c r="S17" s="92"/>
      <c r="T17" s="93">
        <v>44835</v>
      </c>
      <c r="U17" s="93">
        <v>44925</v>
      </c>
      <c r="V17" s="94" t="s">
        <v>86</v>
      </c>
    </row>
    <row r="18" ht="43.5" customHeight="1" spans="1:22">
      <c r="A18" s="70">
        <v>12</v>
      </c>
      <c r="B18" s="72" t="s">
        <v>87</v>
      </c>
      <c r="C18" s="73" t="s">
        <v>88</v>
      </c>
      <c r="D18" s="73" t="s">
        <v>89</v>
      </c>
      <c r="E18" s="74" t="s">
        <v>39</v>
      </c>
      <c r="F18" s="71" t="s">
        <v>31</v>
      </c>
      <c r="G18" s="71" t="s">
        <v>32</v>
      </c>
      <c r="H18" s="74"/>
      <c r="I18" s="74"/>
      <c r="J18" s="73" t="s">
        <v>90</v>
      </c>
      <c r="K18" s="76">
        <v>3600000</v>
      </c>
      <c r="L18" s="76">
        <v>3600000</v>
      </c>
      <c r="M18" s="70" t="s">
        <v>36</v>
      </c>
      <c r="N18" s="70" t="s">
        <v>37</v>
      </c>
      <c r="O18" s="85" t="s">
        <v>91</v>
      </c>
      <c r="P18" s="86" t="s">
        <v>39</v>
      </c>
      <c r="Q18" s="92" t="s">
        <v>39</v>
      </c>
      <c r="R18" s="92">
        <v>45</v>
      </c>
      <c r="S18" s="92">
        <v>1200</v>
      </c>
      <c r="T18" s="93">
        <v>44691</v>
      </c>
      <c r="U18" s="93">
        <v>44814</v>
      </c>
      <c r="V18" s="94" t="s">
        <v>92</v>
      </c>
    </row>
    <row r="19" ht="43.5" customHeight="1" spans="1:22">
      <c r="A19" s="70">
        <v>13</v>
      </c>
      <c r="B19" s="72" t="s">
        <v>93</v>
      </c>
      <c r="C19" s="73" t="s">
        <v>94</v>
      </c>
      <c r="D19" s="73" t="s">
        <v>95</v>
      </c>
      <c r="E19" s="74" t="s">
        <v>39</v>
      </c>
      <c r="F19" s="71" t="s">
        <v>31</v>
      </c>
      <c r="G19" s="71" t="s">
        <v>32</v>
      </c>
      <c r="H19" s="74"/>
      <c r="I19" s="74"/>
      <c r="J19" s="73" t="s">
        <v>95</v>
      </c>
      <c r="K19" s="76">
        <v>350000</v>
      </c>
      <c r="L19" s="76">
        <v>350000</v>
      </c>
      <c r="M19" s="70" t="s">
        <v>36</v>
      </c>
      <c r="N19" s="70" t="s">
        <v>37</v>
      </c>
      <c r="O19" s="85" t="s">
        <v>38</v>
      </c>
      <c r="P19" s="86" t="s">
        <v>39</v>
      </c>
      <c r="Q19" s="92" t="s">
        <v>39</v>
      </c>
      <c r="R19" s="92">
        <v>45</v>
      </c>
      <c r="S19" s="92">
        <v>85</v>
      </c>
      <c r="T19" s="93">
        <v>44656</v>
      </c>
      <c r="U19" s="93">
        <v>44870</v>
      </c>
      <c r="V19" s="94" t="s">
        <v>96</v>
      </c>
    </row>
    <row r="20" ht="43.5" customHeight="1" spans="1:22">
      <c r="A20" s="70">
        <v>14</v>
      </c>
      <c r="B20" s="72" t="s">
        <v>27</v>
      </c>
      <c r="C20" s="73" t="s">
        <v>97</v>
      </c>
      <c r="D20" s="73" t="s">
        <v>98</v>
      </c>
      <c r="E20" s="74" t="s">
        <v>99</v>
      </c>
      <c r="F20" s="71" t="s">
        <v>31</v>
      </c>
      <c r="G20" s="71" t="s">
        <v>32</v>
      </c>
      <c r="H20" s="74"/>
      <c r="I20" s="74"/>
      <c r="J20" s="73" t="s">
        <v>100</v>
      </c>
      <c r="K20" s="76">
        <v>1500000</v>
      </c>
      <c r="L20" s="76">
        <v>1500000</v>
      </c>
      <c r="M20" s="70" t="s">
        <v>36</v>
      </c>
      <c r="N20" s="70" t="s">
        <v>80</v>
      </c>
      <c r="O20" s="85" t="s">
        <v>38</v>
      </c>
      <c r="P20" s="86" t="s">
        <v>99</v>
      </c>
      <c r="Q20" s="92" t="s">
        <v>99</v>
      </c>
      <c r="R20" s="92"/>
      <c r="S20" s="92"/>
      <c r="T20" s="93">
        <v>44621</v>
      </c>
      <c r="U20" s="93">
        <v>44926</v>
      </c>
      <c r="V20" s="94" t="s">
        <v>101</v>
      </c>
    </row>
    <row r="21" ht="43.5" customHeight="1" spans="1:22">
      <c r="A21" s="70">
        <v>15</v>
      </c>
      <c r="B21" s="72" t="s">
        <v>27</v>
      </c>
      <c r="C21" s="73" t="s">
        <v>97</v>
      </c>
      <c r="D21" s="73" t="s">
        <v>98</v>
      </c>
      <c r="E21" s="74" t="s">
        <v>99</v>
      </c>
      <c r="F21" s="71" t="s">
        <v>31</v>
      </c>
      <c r="G21" s="71" t="s">
        <v>32</v>
      </c>
      <c r="H21" s="74"/>
      <c r="I21" s="74"/>
      <c r="J21" s="73" t="s">
        <v>102</v>
      </c>
      <c r="K21" s="76">
        <v>540000</v>
      </c>
      <c r="L21" s="76">
        <v>540000</v>
      </c>
      <c r="M21" s="70" t="s">
        <v>36</v>
      </c>
      <c r="N21" s="70" t="s">
        <v>80</v>
      </c>
      <c r="O21" s="85" t="s">
        <v>38</v>
      </c>
      <c r="P21" s="86" t="s">
        <v>99</v>
      </c>
      <c r="Q21" s="92" t="s">
        <v>99</v>
      </c>
      <c r="R21" s="92"/>
      <c r="S21" s="92">
        <v>2</v>
      </c>
      <c r="T21" s="93">
        <v>44743</v>
      </c>
      <c r="U21" s="93">
        <v>44926</v>
      </c>
      <c r="V21" s="94" t="s">
        <v>103</v>
      </c>
    </row>
    <row r="22" ht="43.5" customHeight="1" spans="1:22">
      <c r="A22" s="70">
        <v>16</v>
      </c>
      <c r="B22" s="72" t="s">
        <v>56</v>
      </c>
      <c r="C22" s="73" t="s">
        <v>82</v>
      </c>
      <c r="D22" s="73" t="s">
        <v>104</v>
      </c>
      <c r="E22" s="74" t="s">
        <v>39</v>
      </c>
      <c r="F22" s="71" t="s">
        <v>105</v>
      </c>
      <c r="G22" s="71" t="s">
        <v>32</v>
      </c>
      <c r="H22" s="74" t="s">
        <v>44</v>
      </c>
      <c r="I22" s="74" t="s">
        <v>74</v>
      </c>
      <c r="J22" s="73" t="s">
        <v>106</v>
      </c>
      <c r="K22" s="76">
        <v>5000000</v>
      </c>
      <c r="L22" s="76">
        <v>5000000</v>
      </c>
      <c r="M22" s="70" t="s">
        <v>36</v>
      </c>
      <c r="N22" s="70" t="s">
        <v>37</v>
      </c>
      <c r="O22" s="85" t="s">
        <v>38</v>
      </c>
      <c r="P22" s="86" t="s">
        <v>39</v>
      </c>
      <c r="Q22" s="92" t="s">
        <v>39</v>
      </c>
      <c r="R22" s="92">
        <v>0</v>
      </c>
      <c r="S22" s="92">
        <v>941</v>
      </c>
      <c r="T22" s="93">
        <v>44713</v>
      </c>
      <c r="U22" s="93">
        <v>44926</v>
      </c>
      <c r="V22" s="94" t="s">
        <v>107</v>
      </c>
    </row>
    <row r="23" ht="43.5" customHeight="1" spans="1:22">
      <c r="A23" s="70">
        <v>17</v>
      </c>
      <c r="B23" s="72" t="s">
        <v>56</v>
      </c>
      <c r="C23" s="73" t="s">
        <v>82</v>
      </c>
      <c r="D23" s="73" t="s">
        <v>108</v>
      </c>
      <c r="E23" s="74" t="s">
        <v>39</v>
      </c>
      <c r="F23" s="71" t="s">
        <v>31</v>
      </c>
      <c r="G23" s="71" t="s">
        <v>32</v>
      </c>
      <c r="H23" s="74" t="s">
        <v>61</v>
      </c>
      <c r="I23" s="74" t="s">
        <v>109</v>
      </c>
      <c r="J23" s="73" t="s">
        <v>110</v>
      </c>
      <c r="K23" s="76">
        <v>4000000</v>
      </c>
      <c r="L23" s="76">
        <v>4000000</v>
      </c>
      <c r="M23" s="70" t="s">
        <v>36</v>
      </c>
      <c r="N23" s="70" t="s">
        <v>37</v>
      </c>
      <c r="O23" s="85" t="s">
        <v>38</v>
      </c>
      <c r="P23" s="86" t="s">
        <v>39</v>
      </c>
      <c r="Q23" s="92" t="s">
        <v>39</v>
      </c>
      <c r="R23" s="92">
        <v>0</v>
      </c>
      <c r="S23" s="92">
        <v>42</v>
      </c>
      <c r="T23" s="93">
        <v>44701</v>
      </c>
      <c r="U23" s="93">
        <v>44865</v>
      </c>
      <c r="V23" s="94" t="s">
        <v>111</v>
      </c>
    </row>
    <row r="24" ht="43.5" customHeight="1" spans="1:22">
      <c r="A24" s="70">
        <v>18</v>
      </c>
      <c r="B24" s="72" t="s">
        <v>27</v>
      </c>
      <c r="C24" s="73" t="s">
        <v>28</v>
      </c>
      <c r="D24" s="73" t="s">
        <v>29</v>
      </c>
      <c r="E24" s="74" t="s">
        <v>30</v>
      </c>
      <c r="F24" s="71" t="s">
        <v>31</v>
      </c>
      <c r="G24" s="71" t="s">
        <v>32</v>
      </c>
      <c r="H24" s="74"/>
      <c r="I24" s="74"/>
      <c r="J24" s="73" t="s">
        <v>112</v>
      </c>
      <c r="K24" s="76">
        <v>300000</v>
      </c>
      <c r="L24" s="76">
        <v>300000</v>
      </c>
      <c r="M24" s="70" t="s">
        <v>36</v>
      </c>
      <c r="N24" s="70" t="s">
        <v>80</v>
      </c>
      <c r="O24" s="85" t="s">
        <v>38</v>
      </c>
      <c r="P24" s="86" t="s">
        <v>30</v>
      </c>
      <c r="Q24" s="92" t="s">
        <v>30</v>
      </c>
      <c r="R24" s="92"/>
      <c r="S24" s="92">
        <v>12</v>
      </c>
      <c r="T24" s="93">
        <v>44621</v>
      </c>
      <c r="U24" s="93">
        <v>44926</v>
      </c>
      <c r="V24" s="94" t="s">
        <v>113</v>
      </c>
    </row>
    <row r="25" ht="43.5" customHeight="1" spans="1:22">
      <c r="A25" s="70">
        <v>19</v>
      </c>
      <c r="B25" s="72" t="s">
        <v>27</v>
      </c>
      <c r="C25" s="73" t="s">
        <v>28</v>
      </c>
      <c r="D25" s="73" t="s">
        <v>29</v>
      </c>
      <c r="E25" s="74" t="s">
        <v>30</v>
      </c>
      <c r="F25" s="71" t="s">
        <v>31</v>
      </c>
      <c r="G25" s="71" t="s">
        <v>32</v>
      </c>
      <c r="H25" s="74"/>
      <c r="I25" s="74"/>
      <c r="J25" s="73" t="s">
        <v>114</v>
      </c>
      <c r="K25" s="76">
        <v>260600</v>
      </c>
      <c r="L25" s="76">
        <v>260600</v>
      </c>
      <c r="M25" s="70" t="s">
        <v>36</v>
      </c>
      <c r="N25" s="70" t="s">
        <v>80</v>
      </c>
      <c r="O25" s="85" t="s">
        <v>38</v>
      </c>
      <c r="P25" s="86" t="s">
        <v>30</v>
      </c>
      <c r="Q25" s="92" t="s">
        <v>30</v>
      </c>
      <c r="R25" s="92">
        <v>0</v>
      </c>
      <c r="S25" s="92">
        <v>14</v>
      </c>
      <c r="T25" s="93">
        <v>44742</v>
      </c>
      <c r="U25" s="93">
        <v>44925</v>
      </c>
      <c r="V25" s="94" t="s">
        <v>115</v>
      </c>
    </row>
    <row r="26" ht="43.5" customHeight="1" spans="1:22">
      <c r="A26" s="70">
        <v>20</v>
      </c>
      <c r="B26" s="72" t="s">
        <v>27</v>
      </c>
      <c r="C26" s="73" t="s">
        <v>28</v>
      </c>
      <c r="D26" s="73" t="s">
        <v>29</v>
      </c>
      <c r="E26" s="74" t="s">
        <v>30</v>
      </c>
      <c r="F26" s="71" t="s">
        <v>31</v>
      </c>
      <c r="G26" s="71" t="s">
        <v>32</v>
      </c>
      <c r="H26" s="74"/>
      <c r="I26" s="74"/>
      <c r="J26" s="73" t="s">
        <v>116</v>
      </c>
      <c r="K26" s="76">
        <v>122400</v>
      </c>
      <c r="L26" s="76">
        <v>122400</v>
      </c>
      <c r="M26" s="70" t="s">
        <v>36</v>
      </c>
      <c r="N26" s="70" t="s">
        <v>80</v>
      </c>
      <c r="O26" s="85" t="s">
        <v>38</v>
      </c>
      <c r="P26" s="86" t="s">
        <v>30</v>
      </c>
      <c r="Q26" s="92" t="s">
        <v>30</v>
      </c>
      <c r="R26" s="92">
        <v>0</v>
      </c>
      <c r="S26" s="92">
        <v>16</v>
      </c>
      <c r="T26" s="93">
        <v>44197</v>
      </c>
      <c r="U26" s="93">
        <v>44530</v>
      </c>
      <c r="V26" s="94" t="s">
        <v>117</v>
      </c>
    </row>
    <row r="27" ht="43.5" customHeight="1" spans="1:22">
      <c r="A27" s="70">
        <v>21</v>
      </c>
      <c r="B27" s="72" t="s">
        <v>27</v>
      </c>
      <c r="C27" s="73" t="s">
        <v>28</v>
      </c>
      <c r="D27" s="73" t="s">
        <v>29</v>
      </c>
      <c r="E27" s="74" t="s">
        <v>30</v>
      </c>
      <c r="F27" s="71" t="s">
        <v>31</v>
      </c>
      <c r="G27" s="71" t="s">
        <v>32</v>
      </c>
      <c r="H27" s="74"/>
      <c r="I27" s="74"/>
      <c r="J27" s="73" t="s">
        <v>118</v>
      </c>
      <c r="K27" s="76">
        <v>33900</v>
      </c>
      <c r="L27" s="76">
        <v>33900</v>
      </c>
      <c r="M27" s="70" t="s">
        <v>36</v>
      </c>
      <c r="N27" s="70" t="s">
        <v>80</v>
      </c>
      <c r="O27" s="85" t="s">
        <v>38</v>
      </c>
      <c r="P27" s="86" t="s">
        <v>30</v>
      </c>
      <c r="Q27" s="92" t="s">
        <v>30</v>
      </c>
      <c r="R27" s="92"/>
      <c r="S27" s="92">
        <v>16</v>
      </c>
      <c r="T27" s="93">
        <v>44197</v>
      </c>
      <c r="U27" s="93">
        <v>44530</v>
      </c>
      <c r="V27" s="94" t="s">
        <v>119</v>
      </c>
    </row>
    <row r="28" ht="43.5" customHeight="1" spans="1:22">
      <c r="A28" s="70">
        <v>22</v>
      </c>
      <c r="B28" s="72" t="s">
        <v>27</v>
      </c>
      <c r="C28" s="73" t="s">
        <v>41</v>
      </c>
      <c r="D28" s="73" t="s">
        <v>42</v>
      </c>
      <c r="E28" s="74" t="s">
        <v>30</v>
      </c>
      <c r="F28" s="71"/>
      <c r="G28" s="71"/>
      <c r="H28" s="74"/>
      <c r="I28" s="74"/>
      <c r="J28" s="73" t="s">
        <v>120</v>
      </c>
      <c r="K28" s="76">
        <v>1416000</v>
      </c>
      <c r="L28" s="76">
        <v>1416000</v>
      </c>
      <c r="M28" s="70" t="s">
        <v>36</v>
      </c>
      <c r="N28" s="70" t="s">
        <v>80</v>
      </c>
      <c r="O28" s="85" t="s">
        <v>38</v>
      </c>
      <c r="P28" s="86" t="s">
        <v>30</v>
      </c>
      <c r="Q28" s="86" t="s">
        <v>30</v>
      </c>
      <c r="R28" s="92"/>
      <c r="S28" s="92">
        <v>300</v>
      </c>
      <c r="T28" s="93">
        <v>44866</v>
      </c>
      <c r="U28" s="93">
        <v>45046</v>
      </c>
      <c r="V28" s="94" t="s">
        <v>121</v>
      </c>
    </row>
    <row r="29" ht="43.5" customHeight="1" spans="1:22">
      <c r="A29" s="70">
        <v>23</v>
      </c>
      <c r="B29" s="72" t="s">
        <v>27</v>
      </c>
      <c r="C29" s="73" t="s">
        <v>28</v>
      </c>
      <c r="D29" s="73" t="s">
        <v>122</v>
      </c>
      <c r="E29" s="74" t="s">
        <v>123</v>
      </c>
      <c r="F29" s="71" t="s">
        <v>31</v>
      </c>
      <c r="G29" s="71" t="s">
        <v>32</v>
      </c>
      <c r="H29" s="74"/>
      <c r="I29" s="74"/>
      <c r="J29" s="73" t="s">
        <v>124</v>
      </c>
      <c r="K29" s="76">
        <v>40000</v>
      </c>
      <c r="L29" s="76">
        <v>40000</v>
      </c>
      <c r="M29" s="70" t="s">
        <v>36</v>
      </c>
      <c r="N29" s="70" t="s">
        <v>37</v>
      </c>
      <c r="O29" s="85" t="s">
        <v>38</v>
      </c>
      <c r="P29" s="86" t="s">
        <v>123</v>
      </c>
      <c r="Q29" s="92" t="s">
        <v>123</v>
      </c>
      <c r="R29" s="92">
        <v>0</v>
      </c>
      <c r="S29" s="92">
        <v>50</v>
      </c>
      <c r="T29" s="95">
        <v>44810</v>
      </c>
      <c r="U29" s="95">
        <v>44871</v>
      </c>
      <c r="V29" s="94" t="s">
        <v>125</v>
      </c>
    </row>
    <row r="30" ht="43.5" customHeight="1" spans="1:22">
      <c r="A30" s="70">
        <v>24</v>
      </c>
      <c r="B30" s="72" t="s">
        <v>27</v>
      </c>
      <c r="C30" s="73" t="s">
        <v>28</v>
      </c>
      <c r="D30" s="73" t="s">
        <v>122</v>
      </c>
      <c r="E30" s="74" t="s">
        <v>123</v>
      </c>
      <c r="F30" s="71" t="s">
        <v>31</v>
      </c>
      <c r="G30" s="71" t="s">
        <v>32</v>
      </c>
      <c r="H30" s="74"/>
      <c r="I30" s="74"/>
      <c r="J30" s="73" t="s">
        <v>126</v>
      </c>
      <c r="K30" s="76">
        <v>30000</v>
      </c>
      <c r="L30" s="76">
        <v>30000</v>
      </c>
      <c r="M30" s="70" t="s">
        <v>36</v>
      </c>
      <c r="N30" s="70" t="s">
        <v>37</v>
      </c>
      <c r="O30" s="85" t="s">
        <v>38</v>
      </c>
      <c r="P30" s="86" t="s">
        <v>123</v>
      </c>
      <c r="Q30" s="92" t="s">
        <v>123</v>
      </c>
      <c r="R30" s="92"/>
      <c r="S30" s="92"/>
      <c r="T30" s="93">
        <v>44571</v>
      </c>
      <c r="U30" s="93">
        <v>44925</v>
      </c>
      <c r="V30" s="94" t="s">
        <v>127</v>
      </c>
    </row>
    <row r="31" ht="43.5" customHeight="1" spans="1:22">
      <c r="A31" s="70">
        <v>25</v>
      </c>
      <c r="B31" s="72" t="s">
        <v>27</v>
      </c>
      <c r="C31" s="73" t="s">
        <v>28</v>
      </c>
      <c r="D31" s="73" t="s">
        <v>122</v>
      </c>
      <c r="E31" s="74" t="s">
        <v>123</v>
      </c>
      <c r="F31" s="71" t="s">
        <v>31</v>
      </c>
      <c r="G31" s="71" t="s">
        <v>32</v>
      </c>
      <c r="H31" s="74"/>
      <c r="I31" s="74"/>
      <c r="J31" s="73" t="s">
        <v>128</v>
      </c>
      <c r="K31" s="76">
        <v>68900</v>
      </c>
      <c r="L31" s="76">
        <v>68900</v>
      </c>
      <c r="M31" s="70" t="s">
        <v>36</v>
      </c>
      <c r="N31" s="70" t="s">
        <v>37</v>
      </c>
      <c r="O31" s="85" t="s">
        <v>38</v>
      </c>
      <c r="P31" s="86" t="s">
        <v>123</v>
      </c>
      <c r="Q31" s="92" t="s">
        <v>123</v>
      </c>
      <c r="R31" s="92"/>
      <c r="S31" s="92">
        <v>58</v>
      </c>
      <c r="T31" s="93">
        <v>44621</v>
      </c>
      <c r="U31" s="93">
        <v>44866</v>
      </c>
      <c r="V31" s="94" t="s">
        <v>129</v>
      </c>
    </row>
    <row r="32" ht="43.5" customHeight="1" spans="1:22">
      <c r="A32" s="70">
        <v>26</v>
      </c>
      <c r="B32" s="72" t="s">
        <v>27</v>
      </c>
      <c r="C32" s="73" t="s">
        <v>28</v>
      </c>
      <c r="D32" s="73" t="s">
        <v>122</v>
      </c>
      <c r="E32" s="74" t="s">
        <v>123</v>
      </c>
      <c r="F32" s="71" t="s">
        <v>31</v>
      </c>
      <c r="G32" s="71" t="s">
        <v>32</v>
      </c>
      <c r="H32" s="74"/>
      <c r="I32" s="74"/>
      <c r="J32" s="73" t="s">
        <v>130</v>
      </c>
      <c r="K32" s="76">
        <v>750000</v>
      </c>
      <c r="L32" s="76">
        <v>750000</v>
      </c>
      <c r="M32" s="70" t="s">
        <v>36</v>
      </c>
      <c r="N32" s="70" t="s">
        <v>37</v>
      </c>
      <c r="O32" s="85" t="s">
        <v>38</v>
      </c>
      <c r="P32" s="86" t="s">
        <v>123</v>
      </c>
      <c r="Q32" s="92" t="s">
        <v>123</v>
      </c>
      <c r="R32" s="92">
        <v>15</v>
      </c>
      <c r="S32" s="92">
        <v>45</v>
      </c>
      <c r="T32" s="93">
        <v>44571</v>
      </c>
      <c r="U32" s="93">
        <v>44925</v>
      </c>
      <c r="V32" s="94" t="s">
        <v>131</v>
      </c>
    </row>
    <row r="33" ht="43.5" customHeight="1" spans="1:22">
      <c r="A33" s="70">
        <v>27</v>
      </c>
      <c r="B33" s="72" t="s">
        <v>27</v>
      </c>
      <c r="C33" s="73" t="s">
        <v>28</v>
      </c>
      <c r="D33" s="73" t="s">
        <v>122</v>
      </c>
      <c r="E33" s="74" t="s">
        <v>123</v>
      </c>
      <c r="F33" s="71" t="s">
        <v>31</v>
      </c>
      <c r="G33" s="71" t="s">
        <v>32</v>
      </c>
      <c r="H33" s="74"/>
      <c r="I33" s="74"/>
      <c r="J33" s="73" t="s">
        <v>132</v>
      </c>
      <c r="K33" s="76">
        <v>730000</v>
      </c>
      <c r="L33" s="76">
        <v>730000</v>
      </c>
      <c r="M33" s="70" t="s">
        <v>36</v>
      </c>
      <c r="N33" s="70" t="s">
        <v>37</v>
      </c>
      <c r="O33" s="85" t="s">
        <v>38</v>
      </c>
      <c r="P33" s="86" t="s">
        <v>123</v>
      </c>
      <c r="Q33" s="92" t="s">
        <v>123</v>
      </c>
      <c r="R33" s="92"/>
      <c r="S33" s="92">
        <v>22</v>
      </c>
      <c r="T33" s="93">
        <v>44743</v>
      </c>
      <c r="U33" s="93">
        <v>44805</v>
      </c>
      <c r="V33" s="94" t="s">
        <v>133</v>
      </c>
    </row>
    <row r="34" ht="43.5" customHeight="1" spans="1:22">
      <c r="A34" s="70">
        <v>28</v>
      </c>
      <c r="B34" s="72" t="s">
        <v>27</v>
      </c>
      <c r="C34" s="73" t="s">
        <v>28</v>
      </c>
      <c r="D34" s="73" t="s">
        <v>122</v>
      </c>
      <c r="E34" s="74" t="s">
        <v>123</v>
      </c>
      <c r="F34" s="71" t="s">
        <v>31</v>
      </c>
      <c r="G34" s="71" t="s">
        <v>134</v>
      </c>
      <c r="H34" s="74"/>
      <c r="I34" s="74"/>
      <c r="J34" s="73" t="s">
        <v>135</v>
      </c>
      <c r="K34" s="76">
        <v>300000</v>
      </c>
      <c r="L34" s="76">
        <v>300000</v>
      </c>
      <c r="M34" s="70" t="s">
        <v>36</v>
      </c>
      <c r="N34" s="70" t="s">
        <v>80</v>
      </c>
      <c r="O34" s="85" t="s">
        <v>38</v>
      </c>
      <c r="P34" s="86" t="s">
        <v>123</v>
      </c>
      <c r="Q34" s="92" t="s">
        <v>123</v>
      </c>
      <c r="R34" s="92">
        <v>0</v>
      </c>
      <c r="S34" s="92">
        <v>65</v>
      </c>
      <c r="T34" s="95">
        <v>44640</v>
      </c>
      <c r="U34" s="95">
        <v>44774</v>
      </c>
      <c r="V34" s="94" t="s">
        <v>136</v>
      </c>
    </row>
    <row r="35" ht="43.5" customHeight="1" spans="1:22">
      <c r="A35" s="70">
        <v>29</v>
      </c>
      <c r="B35" s="72" t="s">
        <v>56</v>
      </c>
      <c r="C35" s="73" t="s">
        <v>57</v>
      </c>
      <c r="D35" s="73" t="s">
        <v>137</v>
      </c>
      <c r="E35" s="74" t="s">
        <v>138</v>
      </c>
      <c r="F35" s="71" t="s">
        <v>31</v>
      </c>
      <c r="G35" s="71" t="s">
        <v>134</v>
      </c>
      <c r="H35" s="74"/>
      <c r="I35" s="74"/>
      <c r="J35" s="73" t="s">
        <v>139</v>
      </c>
      <c r="K35" s="76">
        <v>600000</v>
      </c>
      <c r="L35" s="76">
        <v>600000</v>
      </c>
      <c r="M35" s="70" t="s">
        <v>36</v>
      </c>
      <c r="N35" s="70" t="s">
        <v>37</v>
      </c>
      <c r="O35" s="85" t="s">
        <v>38</v>
      </c>
      <c r="P35" s="86" t="s">
        <v>138</v>
      </c>
      <c r="Q35" s="92" t="s">
        <v>138</v>
      </c>
      <c r="R35" s="92"/>
      <c r="S35" s="92"/>
      <c r="T35" s="95">
        <v>44711</v>
      </c>
      <c r="U35" s="95">
        <v>44925</v>
      </c>
      <c r="V35" s="94" t="s">
        <v>140</v>
      </c>
    </row>
    <row r="36" ht="43.5" customHeight="1" spans="1:22">
      <c r="A36" s="70">
        <v>30</v>
      </c>
      <c r="B36" s="72" t="s">
        <v>56</v>
      </c>
      <c r="C36" s="73" t="s">
        <v>57</v>
      </c>
      <c r="D36" s="73" t="s">
        <v>137</v>
      </c>
      <c r="E36" s="74" t="s">
        <v>138</v>
      </c>
      <c r="F36" s="71" t="s">
        <v>31</v>
      </c>
      <c r="G36" s="71" t="s">
        <v>134</v>
      </c>
      <c r="H36" s="74"/>
      <c r="I36" s="74"/>
      <c r="J36" s="73" t="s">
        <v>141</v>
      </c>
      <c r="K36" s="76">
        <v>110000</v>
      </c>
      <c r="L36" s="76">
        <v>110000</v>
      </c>
      <c r="M36" s="70" t="s">
        <v>36</v>
      </c>
      <c r="N36" s="70" t="s">
        <v>37</v>
      </c>
      <c r="O36" s="85" t="s">
        <v>38</v>
      </c>
      <c r="P36" s="86" t="s">
        <v>138</v>
      </c>
      <c r="Q36" s="92" t="s">
        <v>138</v>
      </c>
      <c r="R36" s="92"/>
      <c r="S36" s="92">
        <v>8</v>
      </c>
      <c r="T36" s="95">
        <v>44650</v>
      </c>
      <c r="U36" s="95">
        <v>44925</v>
      </c>
      <c r="V36" s="94" t="s">
        <v>142</v>
      </c>
    </row>
    <row r="37" ht="43.5" customHeight="1" spans="1:22">
      <c r="A37" s="70">
        <v>31</v>
      </c>
      <c r="B37" s="72" t="s">
        <v>56</v>
      </c>
      <c r="C37" s="73" t="s">
        <v>57</v>
      </c>
      <c r="D37" s="73" t="s">
        <v>58</v>
      </c>
      <c r="E37" s="74" t="s">
        <v>99</v>
      </c>
      <c r="F37" s="71" t="s">
        <v>31</v>
      </c>
      <c r="G37" s="71" t="s">
        <v>134</v>
      </c>
      <c r="H37" s="74" t="s">
        <v>143</v>
      </c>
      <c r="I37" s="74" t="s">
        <v>144</v>
      </c>
      <c r="J37" s="73" t="s">
        <v>145</v>
      </c>
      <c r="K37" s="76">
        <v>120000</v>
      </c>
      <c r="L37" s="76">
        <v>120000</v>
      </c>
      <c r="M37" s="70" t="s">
        <v>36</v>
      </c>
      <c r="N37" s="70" t="s">
        <v>37</v>
      </c>
      <c r="O37" s="85" t="s">
        <v>38</v>
      </c>
      <c r="P37" s="86" t="s">
        <v>146</v>
      </c>
      <c r="Q37" s="92" t="s">
        <v>99</v>
      </c>
      <c r="R37" s="92">
        <v>1</v>
      </c>
      <c r="S37" s="92">
        <v>35</v>
      </c>
      <c r="T37" s="95">
        <v>44732</v>
      </c>
      <c r="U37" s="95">
        <v>44762</v>
      </c>
      <c r="V37" s="94" t="s">
        <v>147</v>
      </c>
    </row>
    <row r="38" ht="43.5" customHeight="1" spans="1:22">
      <c r="A38" s="70">
        <v>32</v>
      </c>
      <c r="B38" s="72" t="s">
        <v>56</v>
      </c>
      <c r="C38" s="73" t="s">
        <v>57</v>
      </c>
      <c r="D38" s="73" t="s">
        <v>58</v>
      </c>
      <c r="E38" s="74" t="s">
        <v>99</v>
      </c>
      <c r="F38" s="71" t="s">
        <v>31</v>
      </c>
      <c r="G38" s="71"/>
      <c r="H38" s="74" t="s">
        <v>143</v>
      </c>
      <c r="I38" s="74" t="s">
        <v>148</v>
      </c>
      <c r="J38" s="73" t="s">
        <v>149</v>
      </c>
      <c r="K38" s="76">
        <v>120000</v>
      </c>
      <c r="L38" s="76">
        <v>120000</v>
      </c>
      <c r="M38" s="70" t="s">
        <v>36</v>
      </c>
      <c r="N38" s="70" t="s">
        <v>37</v>
      </c>
      <c r="O38" s="85" t="s">
        <v>38</v>
      </c>
      <c r="P38" s="86" t="s">
        <v>146</v>
      </c>
      <c r="Q38" s="92" t="s">
        <v>99</v>
      </c>
      <c r="R38" s="92">
        <v>1</v>
      </c>
      <c r="S38" s="92">
        <v>5</v>
      </c>
      <c r="T38" s="95">
        <v>44820</v>
      </c>
      <c r="U38" s="95">
        <v>44850</v>
      </c>
      <c r="V38" s="94" t="s">
        <v>150</v>
      </c>
    </row>
    <row r="39" ht="43.5" customHeight="1" spans="1:22">
      <c r="A39" s="70">
        <v>33</v>
      </c>
      <c r="B39" s="72" t="s">
        <v>56</v>
      </c>
      <c r="C39" s="73" t="s">
        <v>57</v>
      </c>
      <c r="D39" s="73" t="s">
        <v>58</v>
      </c>
      <c r="E39" s="74" t="s">
        <v>99</v>
      </c>
      <c r="F39" s="71" t="s">
        <v>31</v>
      </c>
      <c r="G39" s="71"/>
      <c r="H39" s="74" t="s">
        <v>151</v>
      </c>
      <c r="I39" s="74" t="s">
        <v>152</v>
      </c>
      <c r="J39" s="73" t="s">
        <v>153</v>
      </c>
      <c r="K39" s="76">
        <v>100000</v>
      </c>
      <c r="L39" s="76">
        <v>100000</v>
      </c>
      <c r="M39" s="70" t="s">
        <v>36</v>
      </c>
      <c r="N39" s="70" t="s">
        <v>37</v>
      </c>
      <c r="O39" s="85" t="s">
        <v>38</v>
      </c>
      <c r="P39" s="86" t="s">
        <v>146</v>
      </c>
      <c r="Q39" s="92" t="s">
        <v>99</v>
      </c>
      <c r="R39" s="92">
        <v>0</v>
      </c>
      <c r="S39" s="92">
        <v>922</v>
      </c>
      <c r="T39" s="95">
        <v>44807</v>
      </c>
      <c r="U39" s="95">
        <v>44834</v>
      </c>
      <c r="V39" s="94" t="s">
        <v>154</v>
      </c>
    </row>
    <row r="40" ht="43.5" customHeight="1" spans="1:22">
      <c r="A40" s="70">
        <v>34</v>
      </c>
      <c r="B40" s="72" t="s">
        <v>56</v>
      </c>
      <c r="C40" s="73" t="s">
        <v>57</v>
      </c>
      <c r="D40" s="73" t="s">
        <v>58</v>
      </c>
      <c r="E40" s="74" t="s">
        <v>99</v>
      </c>
      <c r="F40" s="71" t="s">
        <v>31</v>
      </c>
      <c r="G40" s="71" t="s">
        <v>134</v>
      </c>
      <c r="H40" s="74" t="s">
        <v>151</v>
      </c>
      <c r="I40" s="74" t="s">
        <v>155</v>
      </c>
      <c r="J40" s="73" t="s">
        <v>156</v>
      </c>
      <c r="K40" s="76">
        <v>100000</v>
      </c>
      <c r="L40" s="76">
        <v>100000</v>
      </c>
      <c r="M40" s="70" t="s">
        <v>36</v>
      </c>
      <c r="N40" s="70" t="s">
        <v>37</v>
      </c>
      <c r="O40" s="85" t="s">
        <v>38</v>
      </c>
      <c r="P40" s="86" t="s">
        <v>146</v>
      </c>
      <c r="Q40" s="92" t="s">
        <v>99</v>
      </c>
      <c r="R40" s="92">
        <v>1</v>
      </c>
      <c r="S40" s="92">
        <v>594</v>
      </c>
      <c r="T40" s="95">
        <v>44814</v>
      </c>
      <c r="U40" s="95">
        <v>44844</v>
      </c>
      <c r="V40" s="94" t="s">
        <v>157</v>
      </c>
    </row>
    <row r="41" ht="43.5" customHeight="1" spans="1:22">
      <c r="A41" s="70">
        <v>35</v>
      </c>
      <c r="B41" s="72" t="s">
        <v>56</v>
      </c>
      <c r="C41" s="73" t="s">
        <v>57</v>
      </c>
      <c r="D41" s="73" t="s">
        <v>58</v>
      </c>
      <c r="E41" s="74" t="s">
        <v>99</v>
      </c>
      <c r="F41" s="71" t="s">
        <v>31</v>
      </c>
      <c r="G41" s="71" t="s">
        <v>134</v>
      </c>
      <c r="H41" s="74" t="s">
        <v>151</v>
      </c>
      <c r="I41" s="74" t="s">
        <v>158</v>
      </c>
      <c r="J41" s="73" t="s">
        <v>159</v>
      </c>
      <c r="K41" s="76">
        <v>120000</v>
      </c>
      <c r="L41" s="76">
        <v>120000</v>
      </c>
      <c r="M41" s="70" t="s">
        <v>36</v>
      </c>
      <c r="N41" s="70" t="s">
        <v>37</v>
      </c>
      <c r="O41" s="85" t="s">
        <v>160</v>
      </c>
      <c r="P41" s="86" t="s">
        <v>146</v>
      </c>
      <c r="Q41" s="92" t="s">
        <v>99</v>
      </c>
      <c r="R41" s="92">
        <v>1</v>
      </c>
      <c r="S41" s="92">
        <v>567</v>
      </c>
      <c r="T41" s="93">
        <v>44798</v>
      </c>
      <c r="U41" s="93">
        <v>44819</v>
      </c>
      <c r="V41" s="94" t="s">
        <v>161</v>
      </c>
    </row>
    <row r="42" ht="43.5" customHeight="1" spans="1:22">
      <c r="A42" s="70">
        <v>36</v>
      </c>
      <c r="B42" s="72" t="s">
        <v>56</v>
      </c>
      <c r="C42" s="73" t="s">
        <v>57</v>
      </c>
      <c r="D42" s="73" t="s">
        <v>58</v>
      </c>
      <c r="E42" s="74" t="s">
        <v>99</v>
      </c>
      <c r="F42" s="71" t="s">
        <v>31</v>
      </c>
      <c r="G42" s="71" t="s">
        <v>134</v>
      </c>
      <c r="H42" s="74" t="s">
        <v>151</v>
      </c>
      <c r="I42" s="74" t="s">
        <v>162</v>
      </c>
      <c r="J42" s="73" t="s">
        <v>163</v>
      </c>
      <c r="K42" s="76">
        <v>110000</v>
      </c>
      <c r="L42" s="76">
        <v>110000</v>
      </c>
      <c r="M42" s="70" t="s">
        <v>36</v>
      </c>
      <c r="N42" s="70" t="s">
        <v>37</v>
      </c>
      <c r="O42" s="85" t="s">
        <v>38</v>
      </c>
      <c r="P42" s="86" t="s">
        <v>146</v>
      </c>
      <c r="Q42" s="92" t="s">
        <v>99</v>
      </c>
      <c r="R42" s="92">
        <v>1</v>
      </c>
      <c r="S42" s="92">
        <v>24</v>
      </c>
      <c r="T42" s="93">
        <v>44844</v>
      </c>
      <c r="U42" s="93">
        <v>44875</v>
      </c>
      <c r="V42" s="94" t="s">
        <v>164</v>
      </c>
    </row>
    <row r="43" ht="43.5" customHeight="1" spans="1:22">
      <c r="A43" s="70">
        <v>37</v>
      </c>
      <c r="B43" s="72" t="s">
        <v>56</v>
      </c>
      <c r="C43" s="73" t="s">
        <v>57</v>
      </c>
      <c r="D43" s="73" t="s">
        <v>58</v>
      </c>
      <c r="E43" s="74" t="s">
        <v>99</v>
      </c>
      <c r="F43" s="71" t="s">
        <v>31</v>
      </c>
      <c r="G43" s="71" t="s">
        <v>134</v>
      </c>
      <c r="H43" s="74" t="s">
        <v>151</v>
      </c>
      <c r="I43" s="74" t="s">
        <v>165</v>
      </c>
      <c r="J43" s="73" t="s">
        <v>166</v>
      </c>
      <c r="K43" s="76">
        <v>120000</v>
      </c>
      <c r="L43" s="76">
        <v>120000</v>
      </c>
      <c r="M43" s="70" t="s">
        <v>36</v>
      </c>
      <c r="N43" s="70" t="s">
        <v>37</v>
      </c>
      <c r="O43" s="85" t="s">
        <v>38</v>
      </c>
      <c r="P43" s="86" t="s">
        <v>146</v>
      </c>
      <c r="Q43" s="92" t="s">
        <v>99</v>
      </c>
      <c r="R43" s="92">
        <v>0</v>
      </c>
      <c r="S43" s="92">
        <v>20</v>
      </c>
      <c r="T43" s="95">
        <v>44783</v>
      </c>
      <c r="U43" s="95">
        <v>44814</v>
      </c>
      <c r="V43" s="94" t="s">
        <v>167</v>
      </c>
    </row>
    <row r="44" ht="43.5" customHeight="1" spans="1:22">
      <c r="A44" s="70">
        <v>38</v>
      </c>
      <c r="B44" s="72" t="s">
        <v>56</v>
      </c>
      <c r="C44" s="73" t="s">
        <v>57</v>
      </c>
      <c r="D44" s="73" t="s">
        <v>58</v>
      </c>
      <c r="E44" s="74" t="s">
        <v>99</v>
      </c>
      <c r="F44" s="71" t="s">
        <v>31</v>
      </c>
      <c r="G44" s="71" t="s">
        <v>134</v>
      </c>
      <c r="H44" s="74" t="s">
        <v>84</v>
      </c>
      <c r="I44" s="74" t="s">
        <v>168</v>
      </c>
      <c r="J44" s="73" t="s">
        <v>166</v>
      </c>
      <c r="K44" s="76">
        <v>70000</v>
      </c>
      <c r="L44" s="76">
        <v>70000</v>
      </c>
      <c r="M44" s="70" t="s">
        <v>36</v>
      </c>
      <c r="N44" s="70" t="s">
        <v>37</v>
      </c>
      <c r="O44" s="85" t="s">
        <v>38</v>
      </c>
      <c r="P44" s="86" t="s">
        <v>146</v>
      </c>
      <c r="Q44" s="92" t="s">
        <v>99</v>
      </c>
      <c r="R44" s="92">
        <v>1</v>
      </c>
      <c r="S44" s="92"/>
      <c r="T44" s="93">
        <v>44652</v>
      </c>
      <c r="U44" s="93">
        <v>44713</v>
      </c>
      <c r="V44" s="94" t="s">
        <v>169</v>
      </c>
    </row>
    <row r="45" ht="43.5" customHeight="1" spans="1:22">
      <c r="A45" s="70">
        <v>39</v>
      </c>
      <c r="B45" s="72" t="s">
        <v>56</v>
      </c>
      <c r="C45" s="73" t="s">
        <v>57</v>
      </c>
      <c r="D45" s="73" t="s">
        <v>58</v>
      </c>
      <c r="E45" s="74" t="s">
        <v>99</v>
      </c>
      <c r="F45" s="71" t="s">
        <v>31</v>
      </c>
      <c r="G45" s="71" t="s">
        <v>134</v>
      </c>
      <c r="H45" s="74" t="s">
        <v>84</v>
      </c>
      <c r="I45" s="74" t="s">
        <v>170</v>
      </c>
      <c r="J45" s="73" t="s">
        <v>171</v>
      </c>
      <c r="K45" s="76">
        <v>80000</v>
      </c>
      <c r="L45" s="76">
        <v>80000</v>
      </c>
      <c r="M45" s="70" t="s">
        <v>36</v>
      </c>
      <c r="N45" s="70" t="s">
        <v>37</v>
      </c>
      <c r="O45" s="85" t="s">
        <v>172</v>
      </c>
      <c r="P45" s="86" t="s">
        <v>146</v>
      </c>
      <c r="Q45" s="92" t="s">
        <v>99</v>
      </c>
      <c r="R45" s="92">
        <v>1</v>
      </c>
      <c r="S45" s="92"/>
      <c r="T45" s="93">
        <v>44781</v>
      </c>
      <c r="U45" s="93">
        <v>44810</v>
      </c>
      <c r="V45" s="94" t="s">
        <v>173</v>
      </c>
    </row>
    <row r="46" ht="43.5" customHeight="1" spans="1:22">
      <c r="A46" s="70">
        <v>40</v>
      </c>
      <c r="B46" s="72" t="s">
        <v>56</v>
      </c>
      <c r="C46" s="73" t="s">
        <v>57</v>
      </c>
      <c r="D46" s="73" t="s">
        <v>58</v>
      </c>
      <c r="E46" s="74" t="s">
        <v>99</v>
      </c>
      <c r="F46" s="71" t="s">
        <v>31</v>
      </c>
      <c r="G46" s="71" t="s">
        <v>134</v>
      </c>
      <c r="H46" s="74" t="s">
        <v>84</v>
      </c>
      <c r="I46" s="74" t="s">
        <v>174</v>
      </c>
      <c r="J46" s="73" t="s">
        <v>166</v>
      </c>
      <c r="K46" s="76">
        <v>100000</v>
      </c>
      <c r="L46" s="76">
        <v>100000</v>
      </c>
      <c r="M46" s="70" t="s">
        <v>36</v>
      </c>
      <c r="N46" s="70" t="s">
        <v>37</v>
      </c>
      <c r="O46" s="85" t="s">
        <v>175</v>
      </c>
      <c r="P46" s="86" t="s">
        <v>146</v>
      </c>
      <c r="Q46" s="92" t="s">
        <v>99</v>
      </c>
      <c r="R46" s="92">
        <v>1</v>
      </c>
      <c r="S46" s="92">
        <v>320</v>
      </c>
      <c r="T46" s="95">
        <v>44794</v>
      </c>
      <c r="U46" s="95">
        <v>44783</v>
      </c>
      <c r="V46" s="94" t="s">
        <v>176</v>
      </c>
    </row>
    <row r="47" ht="43.5" customHeight="1" spans="1:22">
      <c r="A47" s="70">
        <v>41</v>
      </c>
      <c r="B47" s="72" t="s">
        <v>56</v>
      </c>
      <c r="C47" s="73" t="s">
        <v>57</v>
      </c>
      <c r="D47" s="73" t="s">
        <v>58</v>
      </c>
      <c r="E47" s="74" t="s">
        <v>99</v>
      </c>
      <c r="F47" s="71" t="s">
        <v>31</v>
      </c>
      <c r="G47" s="71" t="s">
        <v>32</v>
      </c>
      <c r="H47" s="74" t="s">
        <v>177</v>
      </c>
      <c r="I47" s="74" t="s">
        <v>178</v>
      </c>
      <c r="J47" s="73" t="s">
        <v>179</v>
      </c>
      <c r="K47" s="76">
        <v>120000</v>
      </c>
      <c r="L47" s="76">
        <v>120000</v>
      </c>
      <c r="M47" s="70" t="s">
        <v>36</v>
      </c>
      <c r="N47" s="70" t="s">
        <v>37</v>
      </c>
      <c r="O47" s="85" t="s">
        <v>175</v>
      </c>
      <c r="P47" s="86" t="s">
        <v>146</v>
      </c>
      <c r="Q47" s="92" t="s">
        <v>99</v>
      </c>
      <c r="R47" s="92"/>
      <c r="S47" s="92">
        <v>65</v>
      </c>
      <c r="T47" s="95">
        <v>44774</v>
      </c>
      <c r="U47" s="95">
        <v>44804</v>
      </c>
      <c r="V47" s="94" t="s">
        <v>180</v>
      </c>
    </row>
    <row r="48" ht="43.5" customHeight="1" spans="1:22">
      <c r="A48" s="70">
        <v>42</v>
      </c>
      <c r="B48" s="72" t="s">
        <v>56</v>
      </c>
      <c r="C48" s="73" t="s">
        <v>57</v>
      </c>
      <c r="D48" s="73" t="s">
        <v>58</v>
      </c>
      <c r="E48" s="74" t="s">
        <v>99</v>
      </c>
      <c r="F48" s="71"/>
      <c r="G48" s="71"/>
      <c r="H48" s="74" t="s">
        <v>177</v>
      </c>
      <c r="I48" s="74" t="s">
        <v>181</v>
      </c>
      <c r="J48" s="73" t="s">
        <v>182</v>
      </c>
      <c r="K48" s="76">
        <v>100000</v>
      </c>
      <c r="L48" s="76">
        <v>100000</v>
      </c>
      <c r="M48" s="70" t="s">
        <v>36</v>
      </c>
      <c r="N48" s="70" t="s">
        <v>37</v>
      </c>
      <c r="O48" s="85" t="s">
        <v>175</v>
      </c>
      <c r="P48" s="86" t="s">
        <v>146</v>
      </c>
      <c r="Q48" s="92" t="s">
        <v>99</v>
      </c>
      <c r="R48" s="92"/>
      <c r="S48" s="92">
        <v>52</v>
      </c>
      <c r="T48" s="95">
        <v>44630</v>
      </c>
      <c r="U48" s="95">
        <v>44661</v>
      </c>
      <c r="V48" s="94" t="s">
        <v>183</v>
      </c>
    </row>
    <row r="49" ht="43.5" customHeight="1" spans="1:22">
      <c r="A49" s="70">
        <v>43</v>
      </c>
      <c r="B49" s="72" t="s">
        <v>56</v>
      </c>
      <c r="C49" s="75" t="s">
        <v>57</v>
      </c>
      <c r="D49" s="75" t="s">
        <v>58</v>
      </c>
      <c r="E49" s="74" t="s">
        <v>99</v>
      </c>
      <c r="F49" s="71"/>
      <c r="G49" s="71"/>
      <c r="H49" s="74" t="s">
        <v>177</v>
      </c>
      <c r="I49" s="74" t="s">
        <v>184</v>
      </c>
      <c r="J49" s="73" t="s">
        <v>185</v>
      </c>
      <c r="K49" s="76">
        <v>100000</v>
      </c>
      <c r="L49" s="76">
        <v>100000</v>
      </c>
      <c r="M49" s="70" t="s">
        <v>36</v>
      </c>
      <c r="N49" s="70" t="s">
        <v>37</v>
      </c>
      <c r="O49" s="85" t="s">
        <v>175</v>
      </c>
      <c r="P49" s="86" t="s">
        <v>146</v>
      </c>
      <c r="Q49" s="92" t="s">
        <v>99</v>
      </c>
      <c r="R49" s="92">
        <v>1</v>
      </c>
      <c r="S49" s="92">
        <v>1363</v>
      </c>
      <c r="T49" s="93">
        <v>44722</v>
      </c>
      <c r="U49" s="93">
        <v>44752</v>
      </c>
      <c r="V49" s="94" t="s">
        <v>186</v>
      </c>
    </row>
    <row r="50" ht="43.5" customHeight="1" spans="1:22">
      <c r="A50" s="70">
        <v>44</v>
      </c>
      <c r="B50" s="72" t="s">
        <v>56</v>
      </c>
      <c r="C50" s="75" t="s">
        <v>57</v>
      </c>
      <c r="D50" s="75" t="s">
        <v>58</v>
      </c>
      <c r="E50" s="74" t="s">
        <v>99</v>
      </c>
      <c r="F50" s="71"/>
      <c r="G50" s="71"/>
      <c r="H50" s="74" t="s">
        <v>177</v>
      </c>
      <c r="I50" s="74" t="s">
        <v>187</v>
      </c>
      <c r="J50" s="73" t="s">
        <v>188</v>
      </c>
      <c r="K50" s="76">
        <v>100000</v>
      </c>
      <c r="L50" s="76">
        <v>100000</v>
      </c>
      <c r="M50" s="70" t="s">
        <v>36</v>
      </c>
      <c r="N50" s="70" t="s">
        <v>37</v>
      </c>
      <c r="O50" s="85" t="s">
        <v>175</v>
      </c>
      <c r="P50" s="86" t="s">
        <v>146</v>
      </c>
      <c r="Q50" s="92" t="s">
        <v>99</v>
      </c>
      <c r="R50" s="92"/>
      <c r="S50" s="92"/>
      <c r="T50" s="93">
        <v>44638</v>
      </c>
      <c r="U50" s="93">
        <v>44676</v>
      </c>
      <c r="V50" s="94" t="s">
        <v>189</v>
      </c>
    </row>
    <row r="51" ht="43.5" customHeight="1" spans="1:22">
      <c r="A51" s="70">
        <v>45</v>
      </c>
      <c r="B51" s="72" t="s">
        <v>56</v>
      </c>
      <c r="C51" s="75" t="s">
        <v>57</v>
      </c>
      <c r="D51" s="75" t="s">
        <v>58</v>
      </c>
      <c r="E51" s="74" t="s">
        <v>99</v>
      </c>
      <c r="F51" s="71"/>
      <c r="G51" s="71"/>
      <c r="H51" s="74" t="s">
        <v>177</v>
      </c>
      <c r="I51" s="74" t="s">
        <v>190</v>
      </c>
      <c r="J51" s="73" t="s">
        <v>191</v>
      </c>
      <c r="K51" s="76">
        <v>100000</v>
      </c>
      <c r="L51" s="76">
        <v>100000</v>
      </c>
      <c r="M51" s="70" t="s">
        <v>36</v>
      </c>
      <c r="N51" s="70" t="s">
        <v>37</v>
      </c>
      <c r="O51" s="85" t="s">
        <v>175</v>
      </c>
      <c r="P51" s="86" t="s">
        <v>146</v>
      </c>
      <c r="Q51" s="92" t="s">
        <v>99</v>
      </c>
      <c r="R51" s="92">
        <v>1</v>
      </c>
      <c r="S51" s="92">
        <v>676</v>
      </c>
      <c r="T51" s="93">
        <v>44689</v>
      </c>
      <c r="U51" s="93">
        <v>44701</v>
      </c>
      <c r="V51" s="94" t="s">
        <v>192</v>
      </c>
    </row>
    <row r="52" ht="43.5" customHeight="1" spans="1:22">
      <c r="A52" s="70">
        <v>46</v>
      </c>
      <c r="B52" s="72" t="s">
        <v>56</v>
      </c>
      <c r="C52" s="75" t="s">
        <v>57</v>
      </c>
      <c r="D52" s="75" t="s">
        <v>58</v>
      </c>
      <c r="E52" s="74" t="s">
        <v>99</v>
      </c>
      <c r="F52" s="71"/>
      <c r="G52" s="71"/>
      <c r="H52" s="74" t="s">
        <v>177</v>
      </c>
      <c r="I52" s="74" t="s">
        <v>193</v>
      </c>
      <c r="J52" s="73" t="s">
        <v>194</v>
      </c>
      <c r="K52" s="76">
        <v>80000</v>
      </c>
      <c r="L52" s="76">
        <v>80000</v>
      </c>
      <c r="M52" s="70" t="s">
        <v>36</v>
      </c>
      <c r="N52" s="70" t="s">
        <v>37</v>
      </c>
      <c r="O52" s="85" t="s">
        <v>175</v>
      </c>
      <c r="P52" s="86" t="s">
        <v>146</v>
      </c>
      <c r="Q52" s="92" t="s">
        <v>99</v>
      </c>
      <c r="R52" s="92"/>
      <c r="S52" s="92"/>
      <c r="T52" s="93">
        <v>44659</v>
      </c>
      <c r="U52" s="93">
        <v>44683</v>
      </c>
      <c r="V52" s="94" t="s">
        <v>195</v>
      </c>
    </row>
    <row r="53" ht="43.5" customHeight="1" spans="1:22">
      <c r="A53" s="70">
        <v>47</v>
      </c>
      <c r="B53" s="72" t="s">
        <v>56</v>
      </c>
      <c r="C53" s="75" t="s">
        <v>57</v>
      </c>
      <c r="D53" s="75" t="s">
        <v>58</v>
      </c>
      <c r="E53" s="74" t="s">
        <v>99</v>
      </c>
      <c r="F53" s="71"/>
      <c r="G53" s="71"/>
      <c r="H53" s="74" t="s">
        <v>177</v>
      </c>
      <c r="I53" s="74" t="s">
        <v>196</v>
      </c>
      <c r="J53" s="73" t="s">
        <v>197</v>
      </c>
      <c r="K53" s="76">
        <v>80000</v>
      </c>
      <c r="L53" s="76">
        <v>80000</v>
      </c>
      <c r="M53" s="70" t="s">
        <v>36</v>
      </c>
      <c r="N53" s="70" t="s">
        <v>37</v>
      </c>
      <c r="O53" s="85" t="s">
        <v>175</v>
      </c>
      <c r="P53" s="86" t="s">
        <v>146</v>
      </c>
      <c r="Q53" s="92" t="s">
        <v>99</v>
      </c>
      <c r="R53" s="92"/>
      <c r="S53" s="92">
        <v>314</v>
      </c>
      <c r="T53" s="93">
        <v>44696</v>
      </c>
      <c r="U53" s="93">
        <v>44727</v>
      </c>
      <c r="V53" s="94" t="s">
        <v>198</v>
      </c>
    </row>
    <row r="54" ht="43.5" customHeight="1" spans="1:22">
      <c r="A54" s="70">
        <v>48</v>
      </c>
      <c r="B54" s="72" t="s">
        <v>56</v>
      </c>
      <c r="C54" s="75" t="s">
        <v>57</v>
      </c>
      <c r="D54" s="75" t="s">
        <v>58</v>
      </c>
      <c r="E54" s="74" t="s">
        <v>99</v>
      </c>
      <c r="F54" s="71"/>
      <c r="G54" s="71"/>
      <c r="H54" s="74" t="s">
        <v>177</v>
      </c>
      <c r="I54" s="74" t="s">
        <v>190</v>
      </c>
      <c r="J54" s="73" t="s">
        <v>179</v>
      </c>
      <c r="K54" s="76">
        <v>100000</v>
      </c>
      <c r="L54" s="76">
        <v>100000</v>
      </c>
      <c r="M54" s="70" t="s">
        <v>36</v>
      </c>
      <c r="N54" s="70" t="s">
        <v>37</v>
      </c>
      <c r="O54" s="85" t="s">
        <v>175</v>
      </c>
      <c r="P54" s="86" t="s">
        <v>146</v>
      </c>
      <c r="Q54" s="92" t="s">
        <v>99</v>
      </c>
      <c r="R54" s="92"/>
      <c r="S54" s="92"/>
      <c r="T54" s="93">
        <v>44656</v>
      </c>
      <c r="U54" s="93">
        <v>44686</v>
      </c>
      <c r="V54" s="94" t="s">
        <v>199</v>
      </c>
    </row>
    <row r="55" ht="43.5" customHeight="1" spans="1:22">
      <c r="A55" s="70">
        <v>49</v>
      </c>
      <c r="B55" s="72" t="s">
        <v>56</v>
      </c>
      <c r="C55" s="75" t="s">
        <v>57</v>
      </c>
      <c r="D55" s="75" t="s">
        <v>58</v>
      </c>
      <c r="E55" s="74" t="s">
        <v>99</v>
      </c>
      <c r="F55" s="71"/>
      <c r="G55" s="71"/>
      <c r="H55" s="74" t="s">
        <v>200</v>
      </c>
      <c r="I55" s="74" t="s">
        <v>201</v>
      </c>
      <c r="J55" s="73" t="s">
        <v>194</v>
      </c>
      <c r="K55" s="76">
        <v>120000</v>
      </c>
      <c r="L55" s="76">
        <v>120000</v>
      </c>
      <c r="M55" s="70" t="s">
        <v>36</v>
      </c>
      <c r="N55" s="70" t="s">
        <v>37</v>
      </c>
      <c r="O55" s="85" t="s">
        <v>175</v>
      </c>
      <c r="P55" s="86" t="s">
        <v>146</v>
      </c>
      <c r="Q55" s="92" t="s">
        <v>99</v>
      </c>
      <c r="R55" s="92">
        <v>1</v>
      </c>
      <c r="S55" s="92">
        <v>206</v>
      </c>
      <c r="T55" s="93">
        <v>44783</v>
      </c>
      <c r="U55" s="93">
        <v>44814</v>
      </c>
      <c r="V55" s="94" t="s">
        <v>202</v>
      </c>
    </row>
    <row r="56" ht="43.5" customHeight="1" spans="1:22">
      <c r="A56" s="70">
        <v>50</v>
      </c>
      <c r="B56" s="72" t="s">
        <v>56</v>
      </c>
      <c r="C56" s="75" t="s">
        <v>57</v>
      </c>
      <c r="D56" s="75" t="s">
        <v>58</v>
      </c>
      <c r="E56" s="74" t="s">
        <v>99</v>
      </c>
      <c r="F56" s="71"/>
      <c r="G56" s="71"/>
      <c r="H56" s="74" t="s">
        <v>200</v>
      </c>
      <c r="I56" s="74" t="s">
        <v>201</v>
      </c>
      <c r="J56" s="73" t="s">
        <v>203</v>
      </c>
      <c r="K56" s="76">
        <v>110000</v>
      </c>
      <c r="L56" s="76">
        <v>110000</v>
      </c>
      <c r="M56" s="70" t="s">
        <v>36</v>
      </c>
      <c r="N56" s="70" t="s">
        <v>37</v>
      </c>
      <c r="O56" s="85" t="s">
        <v>175</v>
      </c>
      <c r="P56" s="86" t="s">
        <v>146</v>
      </c>
      <c r="Q56" s="92" t="s">
        <v>99</v>
      </c>
      <c r="R56" s="92">
        <v>1</v>
      </c>
      <c r="S56" s="92">
        <v>206</v>
      </c>
      <c r="T56" s="93">
        <v>44783</v>
      </c>
      <c r="U56" s="93">
        <v>44814</v>
      </c>
      <c r="V56" s="94" t="s">
        <v>204</v>
      </c>
    </row>
    <row r="57" ht="43.5" customHeight="1" spans="1:22">
      <c r="A57" s="70">
        <v>51</v>
      </c>
      <c r="B57" s="72" t="s">
        <v>56</v>
      </c>
      <c r="C57" s="75" t="s">
        <v>57</v>
      </c>
      <c r="D57" s="75" t="s">
        <v>58</v>
      </c>
      <c r="E57" s="74" t="s">
        <v>99</v>
      </c>
      <c r="F57" s="71"/>
      <c r="G57" s="71"/>
      <c r="H57" s="74" t="s">
        <v>200</v>
      </c>
      <c r="I57" s="74" t="s">
        <v>205</v>
      </c>
      <c r="J57" s="73" t="s">
        <v>194</v>
      </c>
      <c r="K57" s="76">
        <v>80000</v>
      </c>
      <c r="L57" s="76">
        <v>80000</v>
      </c>
      <c r="M57" s="70" t="s">
        <v>36</v>
      </c>
      <c r="N57" s="70" t="s">
        <v>37</v>
      </c>
      <c r="O57" s="85" t="s">
        <v>175</v>
      </c>
      <c r="P57" s="86" t="s">
        <v>146</v>
      </c>
      <c r="Q57" s="92" t="s">
        <v>99</v>
      </c>
      <c r="R57" s="92"/>
      <c r="S57" s="92">
        <v>6</v>
      </c>
      <c r="T57" s="93">
        <v>44783</v>
      </c>
      <c r="U57" s="93">
        <v>44814</v>
      </c>
      <c r="V57" s="94" t="s">
        <v>206</v>
      </c>
    </row>
    <row r="58" ht="43.5" customHeight="1" spans="1:22">
      <c r="A58" s="70">
        <v>52</v>
      </c>
      <c r="B58" s="72" t="s">
        <v>56</v>
      </c>
      <c r="C58" s="75" t="s">
        <v>57</v>
      </c>
      <c r="D58" s="75" t="s">
        <v>58</v>
      </c>
      <c r="E58" s="74" t="s">
        <v>99</v>
      </c>
      <c r="F58" s="71"/>
      <c r="G58" s="71"/>
      <c r="H58" s="74" t="s">
        <v>200</v>
      </c>
      <c r="I58" s="74" t="s">
        <v>207</v>
      </c>
      <c r="J58" s="73" t="s">
        <v>203</v>
      </c>
      <c r="K58" s="76">
        <v>120000</v>
      </c>
      <c r="L58" s="76">
        <v>120000</v>
      </c>
      <c r="M58" s="70" t="s">
        <v>36</v>
      </c>
      <c r="N58" s="70" t="s">
        <v>37</v>
      </c>
      <c r="O58" s="85" t="s">
        <v>175</v>
      </c>
      <c r="P58" s="86" t="s">
        <v>146</v>
      </c>
      <c r="Q58" s="92" t="s">
        <v>99</v>
      </c>
      <c r="R58" s="92"/>
      <c r="S58" s="92">
        <v>12</v>
      </c>
      <c r="T58" s="93">
        <v>44783</v>
      </c>
      <c r="U58" s="93">
        <v>44814</v>
      </c>
      <c r="V58" s="94" t="s">
        <v>208</v>
      </c>
    </row>
    <row r="59" ht="43.5" customHeight="1" spans="1:22">
      <c r="A59" s="70">
        <v>53</v>
      </c>
      <c r="B59" s="72" t="s">
        <v>56</v>
      </c>
      <c r="C59" s="75" t="s">
        <v>57</v>
      </c>
      <c r="D59" s="75" t="s">
        <v>58</v>
      </c>
      <c r="E59" s="74" t="s">
        <v>99</v>
      </c>
      <c r="F59" s="76"/>
      <c r="G59" s="76"/>
      <c r="H59" s="74" t="s">
        <v>200</v>
      </c>
      <c r="I59" s="74" t="s">
        <v>209</v>
      </c>
      <c r="J59" s="73" t="s">
        <v>194</v>
      </c>
      <c r="K59" s="76">
        <v>60000</v>
      </c>
      <c r="L59" s="76">
        <v>60000</v>
      </c>
      <c r="M59" s="70" t="s">
        <v>36</v>
      </c>
      <c r="N59" s="70" t="s">
        <v>37</v>
      </c>
      <c r="O59" s="85" t="s">
        <v>175</v>
      </c>
      <c r="P59" s="86" t="s">
        <v>146</v>
      </c>
      <c r="Q59" s="92" t="s">
        <v>99</v>
      </c>
      <c r="R59" s="76"/>
      <c r="S59" s="76">
        <v>12</v>
      </c>
      <c r="T59" s="93">
        <v>44783</v>
      </c>
      <c r="U59" s="93">
        <v>44814</v>
      </c>
      <c r="V59" s="94" t="s">
        <v>210</v>
      </c>
    </row>
    <row r="60" ht="43.5" customHeight="1" spans="1:22">
      <c r="A60" s="70">
        <v>54</v>
      </c>
      <c r="B60" s="72" t="s">
        <v>56</v>
      </c>
      <c r="C60" s="75" t="s">
        <v>57</v>
      </c>
      <c r="D60" s="75" t="s">
        <v>58</v>
      </c>
      <c r="E60" s="74" t="s">
        <v>99</v>
      </c>
      <c r="F60" s="71"/>
      <c r="G60" s="71"/>
      <c r="H60" s="74" t="s">
        <v>77</v>
      </c>
      <c r="I60" s="74" t="s">
        <v>211</v>
      </c>
      <c r="J60" s="73" t="s">
        <v>203</v>
      </c>
      <c r="K60" s="76">
        <v>100000</v>
      </c>
      <c r="L60" s="76">
        <v>100000</v>
      </c>
      <c r="M60" s="70" t="s">
        <v>36</v>
      </c>
      <c r="N60" s="70" t="s">
        <v>37</v>
      </c>
      <c r="O60" s="85" t="s">
        <v>175</v>
      </c>
      <c r="P60" s="86" t="s">
        <v>146</v>
      </c>
      <c r="Q60" s="92" t="s">
        <v>99</v>
      </c>
      <c r="R60" s="92"/>
      <c r="S60" s="92">
        <v>12</v>
      </c>
      <c r="T60" s="93">
        <v>44829</v>
      </c>
      <c r="U60" s="93">
        <v>44859</v>
      </c>
      <c r="V60" s="94" t="s">
        <v>212</v>
      </c>
    </row>
    <row r="61" ht="43.5" customHeight="1" spans="1:22">
      <c r="A61" s="70">
        <v>55</v>
      </c>
      <c r="B61" s="72" t="s">
        <v>56</v>
      </c>
      <c r="C61" s="75" t="s">
        <v>57</v>
      </c>
      <c r="D61" s="75" t="s">
        <v>58</v>
      </c>
      <c r="E61" s="74" t="s">
        <v>99</v>
      </c>
      <c r="F61" s="71"/>
      <c r="G61" s="71"/>
      <c r="H61" s="74" t="s">
        <v>213</v>
      </c>
      <c r="I61" s="74" t="s">
        <v>214</v>
      </c>
      <c r="J61" s="73" t="s">
        <v>215</v>
      </c>
      <c r="K61" s="76">
        <v>90000</v>
      </c>
      <c r="L61" s="76">
        <v>90000</v>
      </c>
      <c r="M61" s="70" t="s">
        <v>36</v>
      </c>
      <c r="N61" s="70" t="s">
        <v>37</v>
      </c>
      <c r="O61" s="85" t="s">
        <v>175</v>
      </c>
      <c r="P61" s="86" t="s">
        <v>146</v>
      </c>
      <c r="Q61" s="92" t="s">
        <v>99</v>
      </c>
      <c r="R61" s="92"/>
      <c r="S61" s="92">
        <v>73</v>
      </c>
      <c r="T61" s="95">
        <v>44798</v>
      </c>
      <c r="U61" s="93">
        <v>44829</v>
      </c>
      <c r="V61" s="94" t="s">
        <v>216</v>
      </c>
    </row>
    <row r="62" ht="43.5" customHeight="1" spans="1:22">
      <c r="A62" s="70">
        <v>56</v>
      </c>
      <c r="B62" s="72" t="s">
        <v>56</v>
      </c>
      <c r="C62" s="75" t="s">
        <v>57</v>
      </c>
      <c r="D62" s="75" t="s">
        <v>58</v>
      </c>
      <c r="E62" s="74" t="s">
        <v>99</v>
      </c>
      <c r="F62" s="71"/>
      <c r="G62" s="71"/>
      <c r="H62" s="74" t="s">
        <v>213</v>
      </c>
      <c r="I62" s="74" t="s">
        <v>217</v>
      </c>
      <c r="J62" s="73" t="s">
        <v>194</v>
      </c>
      <c r="K62" s="76">
        <v>90000</v>
      </c>
      <c r="L62" s="76">
        <v>90000</v>
      </c>
      <c r="M62" s="70" t="s">
        <v>36</v>
      </c>
      <c r="N62" s="70" t="s">
        <v>37</v>
      </c>
      <c r="O62" s="85" t="s">
        <v>175</v>
      </c>
      <c r="P62" s="86" t="s">
        <v>146</v>
      </c>
      <c r="Q62" s="92" t="s">
        <v>99</v>
      </c>
      <c r="R62" s="92"/>
      <c r="S62" s="92">
        <v>127</v>
      </c>
      <c r="T62" s="93">
        <v>44824</v>
      </c>
      <c r="U62" s="93">
        <v>44854</v>
      </c>
      <c r="V62" s="94" t="s">
        <v>218</v>
      </c>
    </row>
    <row r="63" ht="43.5" customHeight="1" spans="1:22">
      <c r="A63" s="70">
        <v>57</v>
      </c>
      <c r="B63" s="72" t="s">
        <v>56</v>
      </c>
      <c r="C63" s="75" t="s">
        <v>57</v>
      </c>
      <c r="D63" s="75" t="s">
        <v>58</v>
      </c>
      <c r="E63" s="74" t="s">
        <v>99</v>
      </c>
      <c r="F63" s="71"/>
      <c r="G63" s="71"/>
      <c r="H63" s="74" t="s">
        <v>213</v>
      </c>
      <c r="I63" s="74" t="s">
        <v>219</v>
      </c>
      <c r="J63" s="73" t="s">
        <v>203</v>
      </c>
      <c r="K63" s="76">
        <v>90000</v>
      </c>
      <c r="L63" s="76">
        <v>90000</v>
      </c>
      <c r="M63" s="70" t="s">
        <v>36</v>
      </c>
      <c r="N63" s="70" t="s">
        <v>37</v>
      </c>
      <c r="O63" s="85" t="s">
        <v>175</v>
      </c>
      <c r="P63" s="86" t="s">
        <v>146</v>
      </c>
      <c r="Q63" s="92" t="s">
        <v>99</v>
      </c>
      <c r="R63" s="92"/>
      <c r="S63" s="92">
        <v>78</v>
      </c>
      <c r="T63" s="93">
        <v>44844</v>
      </c>
      <c r="U63" s="93">
        <v>44864</v>
      </c>
      <c r="V63" s="94" t="s">
        <v>220</v>
      </c>
    </row>
    <row r="64" ht="43.5" customHeight="1" spans="1:22">
      <c r="A64" s="70">
        <v>58</v>
      </c>
      <c r="B64" s="72" t="s">
        <v>56</v>
      </c>
      <c r="C64" s="77" t="s">
        <v>57</v>
      </c>
      <c r="D64" s="77" t="s">
        <v>58</v>
      </c>
      <c r="E64" s="74" t="s">
        <v>99</v>
      </c>
      <c r="F64" s="71"/>
      <c r="G64" s="71"/>
      <c r="H64" s="74" t="s">
        <v>33</v>
      </c>
      <c r="I64" s="74" t="s">
        <v>221</v>
      </c>
      <c r="J64" s="73" t="s">
        <v>203</v>
      </c>
      <c r="K64" s="76">
        <v>90000</v>
      </c>
      <c r="L64" s="76">
        <v>90000</v>
      </c>
      <c r="M64" s="70" t="s">
        <v>36</v>
      </c>
      <c r="N64" s="70" t="s">
        <v>37</v>
      </c>
      <c r="O64" s="85" t="s">
        <v>175</v>
      </c>
      <c r="P64" s="86" t="s">
        <v>146</v>
      </c>
      <c r="Q64" s="92" t="s">
        <v>99</v>
      </c>
      <c r="R64" s="92">
        <v>1</v>
      </c>
      <c r="S64" s="92">
        <v>339</v>
      </c>
      <c r="T64" s="95">
        <v>44696</v>
      </c>
      <c r="U64" s="95">
        <v>44727</v>
      </c>
      <c r="V64" s="94" t="s">
        <v>222</v>
      </c>
    </row>
    <row r="65" ht="43.5" customHeight="1" spans="1:22">
      <c r="A65" s="70">
        <v>59</v>
      </c>
      <c r="B65" s="72" t="s">
        <v>56</v>
      </c>
      <c r="C65" s="75" t="s">
        <v>57</v>
      </c>
      <c r="D65" s="75" t="s">
        <v>58</v>
      </c>
      <c r="E65" s="74" t="s">
        <v>99</v>
      </c>
      <c r="F65" s="71"/>
      <c r="G65" s="71"/>
      <c r="H65" s="74" t="s">
        <v>33</v>
      </c>
      <c r="I65" s="74" t="s">
        <v>223</v>
      </c>
      <c r="J65" s="73" t="s">
        <v>203</v>
      </c>
      <c r="K65" s="76">
        <v>90000</v>
      </c>
      <c r="L65" s="76">
        <v>90000</v>
      </c>
      <c r="M65" s="70" t="s">
        <v>36</v>
      </c>
      <c r="N65" s="70" t="s">
        <v>37</v>
      </c>
      <c r="O65" s="85" t="s">
        <v>175</v>
      </c>
      <c r="P65" s="86" t="s">
        <v>146</v>
      </c>
      <c r="Q65" s="92" t="s">
        <v>99</v>
      </c>
      <c r="R65" s="92">
        <v>1</v>
      </c>
      <c r="S65" s="92">
        <v>60</v>
      </c>
      <c r="T65" s="93">
        <v>44696</v>
      </c>
      <c r="U65" s="93">
        <v>44727</v>
      </c>
      <c r="V65" s="94" t="s">
        <v>224</v>
      </c>
    </row>
    <row r="66" ht="43.5" customHeight="1" spans="1:22">
      <c r="A66" s="70">
        <v>60</v>
      </c>
      <c r="B66" s="72" t="s">
        <v>56</v>
      </c>
      <c r="C66" s="75" t="s">
        <v>57</v>
      </c>
      <c r="D66" s="75" t="s">
        <v>58</v>
      </c>
      <c r="E66" s="74" t="s">
        <v>99</v>
      </c>
      <c r="F66" s="71"/>
      <c r="G66" s="71"/>
      <c r="H66" s="74" t="s">
        <v>33</v>
      </c>
      <c r="I66" s="74" t="s">
        <v>225</v>
      </c>
      <c r="J66" s="73" t="s">
        <v>226</v>
      </c>
      <c r="K66" s="76">
        <v>80000</v>
      </c>
      <c r="L66" s="76">
        <v>80000</v>
      </c>
      <c r="M66" s="70" t="s">
        <v>36</v>
      </c>
      <c r="N66" s="70" t="s">
        <v>37</v>
      </c>
      <c r="O66" s="85" t="s">
        <v>175</v>
      </c>
      <c r="P66" s="86" t="s">
        <v>146</v>
      </c>
      <c r="Q66" s="92" t="s">
        <v>99</v>
      </c>
      <c r="R66" s="92"/>
      <c r="S66" s="92">
        <v>16</v>
      </c>
      <c r="T66" s="95">
        <v>44722</v>
      </c>
      <c r="U66" s="95">
        <v>44752</v>
      </c>
      <c r="V66" s="94" t="s">
        <v>227</v>
      </c>
    </row>
    <row r="67" ht="43.5" customHeight="1" spans="1:22">
      <c r="A67" s="70">
        <v>61</v>
      </c>
      <c r="B67" s="72" t="s">
        <v>56</v>
      </c>
      <c r="C67" s="75" t="s">
        <v>57</v>
      </c>
      <c r="D67" s="75" t="s">
        <v>58</v>
      </c>
      <c r="E67" s="74" t="s">
        <v>99</v>
      </c>
      <c r="F67" s="71"/>
      <c r="G67" s="71"/>
      <c r="H67" s="74" t="s">
        <v>33</v>
      </c>
      <c r="I67" s="74" t="s">
        <v>228</v>
      </c>
      <c r="J67" s="73" t="s">
        <v>226</v>
      </c>
      <c r="K67" s="76">
        <v>100000</v>
      </c>
      <c r="L67" s="76">
        <v>100000</v>
      </c>
      <c r="M67" s="70" t="s">
        <v>36</v>
      </c>
      <c r="N67" s="70" t="s">
        <v>37</v>
      </c>
      <c r="O67" s="85" t="s">
        <v>175</v>
      </c>
      <c r="P67" s="86" t="s">
        <v>146</v>
      </c>
      <c r="Q67" s="92" t="s">
        <v>99</v>
      </c>
      <c r="R67" s="92">
        <v>1</v>
      </c>
      <c r="S67" s="92">
        <v>397</v>
      </c>
      <c r="T67" s="95">
        <v>44722</v>
      </c>
      <c r="U67" s="95">
        <v>44752</v>
      </c>
      <c r="V67" s="94" t="s">
        <v>229</v>
      </c>
    </row>
    <row r="68" ht="43.5" customHeight="1" spans="1:22">
      <c r="A68" s="70">
        <v>62</v>
      </c>
      <c r="B68" s="72" t="s">
        <v>56</v>
      </c>
      <c r="C68" s="75" t="s">
        <v>57</v>
      </c>
      <c r="D68" s="75" t="s">
        <v>58</v>
      </c>
      <c r="E68" s="74" t="s">
        <v>99</v>
      </c>
      <c r="F68" s="71"/>
      <c r="G68" s="71"/>
      <c r="H68" s="74" t="s">
        <v>230</v>
      </c>
      <c r="I68" s="74" t="s">
        <v>231</v>
      </c>
      <c r="J68" s="73" t="s">
        <v>232</v>
      </c>
      <c r="K68" s="76">
        <v>100000</v>
      </c>
      <c r="L68" s="76">
        <v>100000</v>
      </c>
      <c r="M68" s="70" t="s">
        <v>36</v>
      </c>
      <c r="N68" s="70" t="s">
        <v>37</v>
      </c>
      <c r="O68" s="85" t="s">
        <v>175</v>
      </c>
      <c r="P68" s="86" t="s">
        <v>146</v>
      </c>
      <c r="Q68" s="92" t="s">
        <v>99</v>
      </c>
      <c r="R68" s="92"/>
      <c r="S68" s="92">
        <v>14</v>
      </c>
      <c r="T68" s="95">
        <v>44625</v>
      </c>
      <c r="U68" s="95">
        <v>44656</v>
      </c>
      <c r="V68" s="94" t="s">
        <v>233</v>
      </c>
    </row>
    <row r="69" ht="43.5" customHeight="1" spans="1:22">
      <c r="A69" s="70">
        <v>63</v>
      </c>
      <c r="B69" s="72" t="s">
        <v>56</v>
      </c>
      <c r="C69" s="75" t="s">
        <v>57</v>
      </c>
      <c r="D69" s="75" t="s">
        <v>58</v>
      </c>
      <c r="E69" s="74" t="s">
        <v>99</v>
      </c>
      <c r="F69" s="71"/>
      <c r="G69" s="71"/>
      <c r="H69" s="74" t="s">
        <v>230</v>
      </c>
      <c r="I69" s="74" t="s">
        <v>234</v>
      </c>
      <c r="J69" s="73" t="s">
        <v>203</v>
      </c>
      <c r="K69" s="76">
        <v>120000</v>
      </c>
      <c r="L69" s="76">
        <v>120000</v>
      </c>
      <c r="M69" s="70" t="s">
        <v>36</v>
      </c>
      <c r="N69" s="70" t="s">
        <v>37</v>
      </c>
      <c r="O69" s="85" t="s">
        <v>175</v>
      </c>
      <c r="P69" s="86" t="s">
        <v>146</v>
      </c>
      <c r="Q69" s="92" t="s">
        <v>99</v>
      </c>
      <c r="R69" s="92"/>
      <c r="S69" s="92">
        <v>3</v>
      </c>
      <c r="T69" s="95">
        <v>44814</v>
      </c>
      <c r="U69" s="95">
        <v>44834</v>
      </c>
      <c r="V69" s="94" t="s">
        <v>235</v>
      </c>
    </row>
    <row r="70" ht="43.5" customHeight="1" spans="1:22">
      <c r="A70" s="70">
        <v>64</v>
      </c>
      <c r="B70" s="72" t="s">
        <v>56</v>
      </c>
      <c r="C70" s="75" t="s">
        <v>57</v>
      </c>
      <c r="D70" s="75" t="s">
        <v>58</v>
      </c>
      <c r="E70" s="74" t="s">
        <v>99</v>
      </c>
      <c r="F70" s="71"/>
      <c r="G70" s="71"/>
      <c r="H70" s="74" t="s">
        <v>230</v>
      </c>
      <c r="I70" s="74" t="s">
        <v>236</v>
      </c>
      <c r="J70" s="73" t="s">
        <v>226</v>
      </c>
      <c r="K70" s="76">
        <v>100000</v>
      </c>
      <c r="L70" s="76">
        <v>100000</v>
      </c>
      <c r="M70" s="70" t="s">
        <v>36</v>
      </c>
      <c r="N70" s="70" t="s">
        <v>37</v>
      </c>
      <c r="O70" s="85" t="s">
        <v>175</v>
      </c>
      <c r="P70" s="86" t="s">
        <v>146</v>
      </c>
      <c r="Q70" s="92" t="s">
        <v>99</v>
      </c>
      <c r="R70" s="92"/>
      <c r="S70" s="92">
        <v>7</v>
      </c>
      <c r="T70" s="95">
        <v>44640</v>
      </c>
      <c r="U70" s="95">
        <v>44653</v>
      </c>
      <c r="V70" s="94" t="s">
        <v>237</v>
      </c>
    </row>
    <row r="71" ht="43.5" customHeight="1" spans="1:22">
      <c r="A71" s="70">
        <v>65</v>
      </c>
      <c r="B71" s="72" t="s">
        <v>56</v>
      </c>
      <c r="C71" s="75" t="s">
        <v>57</v>
      </c>
      <c r="D71" s="75" t="s">
        <v>58</v>
      </c>
      <c r="E71" s="74" t="s">
        <v>99</v>
      </c>
      <c r="F71" s="71"/>
      <c r="G71" s="71"/>
      <c r="H71" s="74" t="s">
        <v>230</v>
      </c>
      <c r="I71" s="74" t="s">
        <v>238</v>
      </c>
      <c r="J71" s="73" t="s">
        <v>226</v>
      </c>
      <c r="K71" s="76">
        <v>100000</v>
      </c>
      <c r="L71" s="76">
        <v>100000</v>
      </c>
      <c r="M71" s="70" t="s">
        <v>36</v>
      </c>
      <c r="N71" s="70" t="s">
        <v>37</v>
      </c>
      <c r="O71" s="85" t="s">
        <v>175</v>
      </c>
      <c r="P71" s="86" t="s">
        <v>146</v>
      </c>
      <c r="Q71" s="92" t="s">
        <v>99</v>
      </c>
      <c r="R71" s="92"/>
      <c r="S71" s="92">
        <v>7</v>
      </c>
      <c r="T71" s="95">
        <v>44621</v>
      </c>
      <c r="U71" s="95">
        <v>44652</v>
      </c>
      <c r="V71" s="94" t="s">
        <v>239</v>
      </c>
    </row>
    <row r="72" ht="43.5" customHeight="1" spans="1:22">
      <c r="A72" s="70">
        <v>66</v>
      </c>
      <c r="B72" s="72" t="s">
        <v>56</v>
      </c>
      <c r="C72" s="75" t="s">
        <v>57</v>
      </c>
      <c r="D72" s="75" t="s">
        <v>58</v>
      </c>
      <c r="E72" s="74" t="s">
        <v>99</v>
      </c>
      <c r="F72" s="71"/>
      <c r="G72" s="71"/>
      <c r="H72" s="74" t="s">
        <v>44</v>
      </c>
      <c r="I72" s="74" t="s">
        <v>74</v>
      </c>
      <c r="J72" s="73" t="s">
        <v>226</v>
      </c>
      <c r="K72" s="76">
        <v>90000</v>
      </c>
      <c r="L72" s="76">
        <v>90000</v>
      </c>
      <c r="M72" s="70" t="s">
        <v>36</v>
      </c>
      <c r="N72" s="70" t="s">
        <v>37</v>
      </c>
      <c r="O72" s="85" t="s">
        <v>175</v>
      </c>
      <c r="P72" s="86" t="s">
        <v>146</v>
      </c>
      <c r="Q72" s="92" t="s">
        <v>99</v>
      </c>
      <c r="R72" s="92"/>
      <c r="S72" s="92">
        <v>200</v>
      </c>
      <c r="T72" s="95">
        <v>44783</v>
      </c>
      <c r="U72" s="95">
        <v>44814</v>
      </c>
      <c r="V72" s="94" t="s">
        <v>240</v>
      </c>
    </row>
    <row r="73" ht="43.5" customHeight="1" spans="1:22">
      <c r="A73" s="70">
        <v>67</v>
      </c>
      <c r="B73" s="72" t="s">
        <v>56</v>
      </c>
      <c r="C73" s="75" t="s">
        <v>57</v>
      </c>
      <c r="D73" s="75" t="s">
        <v>58</v>
      </c>
      <c r="E73" s="74" t="s">
        <v>99</v>
      </c>
      <c r="F73" s="71"/>
      <c r="G73" s="71"/>
      <c r="H73" s="74" t="s">
        <v>44</v>
      </c>
      <c r="I73" s="74" t="s">
        <v>241</v>
      </c>
      <c r="J73" s="73" t="s">
        <v>194</v>
      </c>
      <c r="K73" s="76">
        <v>90000</v>
      </c>
      <c r="L73" s="76">
        <v>90000</v>
      </c>
      <c r="M73" s="70" t="s">
        <v>36</v>
      </c>
      <c r="N73" s="70" t="s">
        <v>37</v>
      </c>
      <c r="O73" s="85" t="s">
        <v>175</v>
      </c>
      <c r="P73" s="86" t="s">
        <v>146</v>
      </c>
      <c r="Q73" s="92" t="s">
        <v>99</v>
      </c>
      <c r="R73" s="92">
        <v>1</v>
      </c>
      <c r="S73" s="92">
        <v>200</v>
      </c>
      <c r="T73" s="93">
        <v>44783</v>
      </c>
      <c r="U73" s="93">
        <v>44814</v>
      </c>
      <c r="V73" s="94" t="s">
        <v>242</v>
      </c>
    </row>
    <row r="74" ht="43.5" customHeight="1" spans="1:22">
      <c r="A74" s="70">
        <v>68</v>
      </c>
      <c r="B74" s="85" t="s">
        <v>56</v>
      </c>
      <c r="C74" s="85" t="s">
        <v>57</v>
      </c>
      <c r="D74" s="85" t="s">
        <v>58</v>
      </c>
      <c r="E74" s="74" t="s">
        <v>99</v>
      </c>
      <c r="F74" s="71"/>
      <c r="G74" s="71"/>
      <c r="H74" s="85" t="s">
        <v>44</v>
      </c>
      <c r="I74" s="85" t="s">
        <v>67</v>
      </c>
      <c r="J74" s="73" t="s">
        <v>243</v>
      </c>
      <c r="K74" s="101">
        <v>100000</v>
      </c>
      <c r="L74" s="101">
        <v>100000</v>
      </c>
      <c r="M74" s="70" t="s">
        <v>36</v>
      </c>
      <c r="N74" s="70" t="s">
        <v>37</v>
      </c>
      <c r="O74" s="85" t="s">
        <v>175</v>
      </c>
      <c r="P74" s="86" t="s">
        <v>146</v>
      </c>
      <c r="Q74" s="92" t="s">
        <v>99</v>
      </c>
      <c r="R74" s="92">
        <v>1</v>
      </c>
      <c r="S74" s="92">
        <v>206</v>
      </c>
      <c r="T74" s="95">
        <v>44822</v>
      </c>
      <c r="U74" s="95">
        <v>44844</v>
      </c>
      <c r="V74" s="94" t="s">
        <v>244</v>
      </c>
    </row>
    <row r="75" ht="43.5" customHeight="1" spans="1:22">
      <c r="A75" s="70">
        <v>69</v>
      </c>
      <c r="B75" s="72" t="s">
        <v>56</v>
      </c>
      <c r="C75" s="96" t="s">
        <v>57</v>
      </c>
      <c r="D75" s="96" t="s">
        <v>58</v>
      </c>
      <c r="E75" s="74" t="s">
        <v>99</v>
      </c>
      <c r="F75" s="71"/>
      <c r="G75" s="71"/>
      <c r="H75" s="85" t="s">
        <v>61</v>
      </c>
      <c r="I75" s="85" t="s">
        <v>245</v>
      </c>
      <c r="J75" s="85" t="s">
        <v>246</v>
      </c>
      <c r="K75" s="101">
        <v>100000</v>
      </c>
      <c r="L75" s="101">
        <v>100000</v>
      </c>
      <c r="M75" s="70" t="s">
        <v>36</v>
      </c>
      <c r="N75" s="70" t="s">
        <v>37</v>
      </c>
      <c r="O75" s="85" t="s">
        <v>175</v>
      </c>
      <c r="P75" s="86" t="s">
        <v>146</v>
      </c>
      <c r="Q75" s="92" t="s">
        <v>99</v>
      </c>
      <c r="R75" s="92"/>
      <c r="S75" s="92">
        <v>8</v>
      </c>
      <c r="T75" s="95">
        <v>44743</v>
      </c>
      <c r="U75" s="95">
        <v>44762</v>
      </c>
      <c r="V75" s="94" t="s">
        <v>247</v>
      </c>
    </row>
    <row r="76" ht="43.5" customHeight="1" spans="1:22">
      <c r="A76" s="70">
        <v>70</v>
      </c>
      <c r="B76" s="97" t="s">
        <v>56</v>
      </c>
      <c r="C76" s="98" t="s">
        <v>57</v>
      </c>
      <c r="D76" s="98" t="s">
        <v>58</v>
      </c>
      <c r="E76" s="74" t="s">
        <v>99</v>
      </c>
      <c r="F76" s="99"/>
      <c r="G76" s="99"/>
      <c r="H76" s="100" t="s">
        <v>61</v>
      </c>
      <c r="I76" s="100" t="s">
        <v>248</v>
      </c>
      <c r="J76" s="85" t="s">
        <v>249</v>
      </c>
      <c r="K76" s="101">
        <v>120000</v>
      </c>
      <c r="L76" s="101">
        <v>120000</v>
      </c>
      <c r="M76" s="70" t="s">
        <v>36</v>
      </c>
      <c r="N76" s="70" t="s">
        <v>37</v>
      </c>
      <c r="O76" s="85" t="s">
        <v>175</v>
      </c>
      <c r="P76" s="86" t="s">
        <v>146</v>
      </c>
      <c r="Q76" s="92" t="s">
        <v>99</v>
      </c>
      <c r="R76" s="92">
        <v>1</v>
      </c>
      <c r="S76" s="92">
        <v>435</v>
      </c>
      <c r="T76" s="95">
        <v>44682</v>
      </c>
      <c r="U76" s="95">
        <v>44701</v>
      </c>
      <c r="V76" s="94" t="s">
        <v>250</v>
      </c>
    </row>
    <row r="77" ht="43.5" customHeight="1" spans="1:22">
      <c r="A77" s="70">
        <v>71</v>
      </c>
      <c r="B77" s="97" t="s">
        <v>56</v>
      </c>
      <c r="C77" s="98" t="s">
        <v>57</v>
      </c>
      <c r="D77" s="98" t="s">
        <v>58</v>
      </c>
      <c r="E77" s="74" t="s">
        <v>99</v>
      </c>
      <c r="F77" s="99"/>
      <c r="G77" s="99"/>
      <c r="H77" s="100" t="s">
        <v>61</v>
      </c>
      <c r="I77" s="100" t="s">
        <v>251</v>
      </c>
      <c r="J77" s="85" t="s">
        <v>252</v>
      </c>
      <c r="K77" s="101">
        <v>90000</v>
      </c>
      <c r="L77" s="101">
        <v>90000</v>
      </c>
      <c r="M77" s="70" t="s">
        <v>36</v>
      </c>
      <c r="N77" s="70" t="s">
        <v>37</v>
      </c>
      <c r="O77" s="85" t="s">
        <v>175</v>
      </c>
      <c r="P77" s="86" t="s">
        <v>146</v>
      </c>
      <c r="Q77" s="92" t="s">
        <v>99</v>
      </c>
      <c r="R77" s="92"/>
      <c r="S77" s="92">
        <v>60</v>
      </c>
      <c r="T77" s="95">
        <v>44652</v>
      </c>
      <c r="U77" s="95">
        <v>44742</v>
      </c>
      <c r="V77" s="94" t="s">
        <v>253</v>
      </c>
    </row>
    <row r="78" ht="43.5" customHeight="1" spans="1:22">
      <c r="A78" s="70">
        <v>72</v>
      </c>
      <c r="B78" s="97" t="s">
        <v>56</v>
      </c>
      <c r="C78" s="98" t="s">
        <v>57</v>
      </c>
      <c r="D78" s="98" t="s">
        <v>58</v>
      </c>
      <c r="E78" s="74" t="s">
        <v>99</v>
      </c>
      <c r="F78" s="99"/>
      <c r="G78" s="99"/>
      <c r="H78" s="100" t="s">
        <v>61</v>
      </c>
      <c r="I78" s="100" t="s">
        <v>254</v>
      </c>
      <c r="J78" s="98" t="s">
        <v>255</v>
      </c>
      <c r="K78" s="101">
        <v>120000</v>
      </c>
      <c r="L78" s="101">
        <v>120000</v>
      </c>
      <c r="M78" s="70" t="s">
        <v>36</v>
      </c>
      <c r="N78" s="70" t="s">
        <v>37</v>
      </c>
      <c r="O78" s="85" t="s">
        <v>175</v>
      </c>
      <c r="P78" s="86" t="s">
        <v>146</v>
      </c>
      <c r="Q78" s="92" t="s">
        <v>99</v>
      </c>
      <c r="R78" s="92"/>
      <c r="S78" s="92">
        <v>67</v>
      </c>
      <c r="T78" s="95">
        <v>44752</v>
      </c>
      <c r="U78" s="95">
        <v>44772</v>
      </c>
      <c r="V78" s="94" t="s">
        <v>256</v>
      </c>
    </row>
    <row r="79" ht="43.5" customHeight="1" spans="1:22">
      <c r="A79" s="70">
        <v>73</v>
      </c>
      <c r="B79" s="97" t="s">
        <v>56</v>
      </c>
      <c r="C79" s="98" t="s">
        <v>57</v>
      </c>
      <c r="D79" s="98" t="s">
        <v>58</v>
      </c>
      <c r="E79" s="74" t="s">
        <v>99</v>
      </c>
      <c r="F79" s="99"/>
      <c r="G79" s="99"/>
      <c r="H79" s="100" t="s">
        <v>61</v>
      </c>
      <c r="I79" s="100" t="s">
        <v>257</v>
      </c>
      <c r="J79" s="98" t="s">
        <v>246</v>
      </c>
      <c r="K79" s="101">
        <v>100000</v>
      </c>
      <c r="L79" s="101">
        <v>100000</v>
      </c>
      <c r="M79" s="70" t="s">
        <v>36</v>
      </c>
      <c r="N79" s="70" t="s">
        <v>37</v>
      </c>
      <c r="O79" s="85" t="s">
        <v>175</v>
      </c>
      <c r="P79" s="86" t="s">
        <v>146</v>
      </c>
      <c r="Q79" s="92" t="s">
        <v>99</v>
      </c>
      <c r="R79" s="92"/>
      <c r="S79" s="92">
        <v>44</v>
      </c>
      <c r="T79" s="95">
        <v>44656</v>
      </c>
      <c r="U79" s="95">
        <v>44671</v>
      </c>
      <c r="V79" s="94" t="s">
        <v>258</v>
      </c>
    </row>
    <row r="80" ht="43.5" customHeight="1" spans="1:22">
      <c r="A80" s="70">
        <v>74</v>
      </c>
      <c r="B80" s="97" t="s">
        <v>56</v>
      </c>
      <c r="C80" s="98" t="s">
        <v>57</v>
      </c>
      <c r="D80" s="98" t="s">
        <v>58</v>
      </c>
      <c r="E80" s="74" t="s">
        <v>99</v>
      </c>
      <c r="F80" s="99"/>
      <c r="G80" s="99"/>
      <c r="H80" s="100" t="s">
        <v>61</v>
      </c>
      <c r="I80" s="100" t="s">
        <v>60</v>
      </c>
      <c r="J80" s="98" t="s">
        <v>259</v>
      </c>
      <c r="K80" s="101">
        <v>120000</v>
      </c>
      <c r="L80" s="101">
        <v>120000</v>
      </c>
      <c r="M80" s="70" t="s">
        <v>36</v>
      </c>
      <c r="N80" s="70" t="s">
        <v>37</v>
      </c>
      <c r="O80" s="85" t="s">
        <v>175</v>
      </c>
      <c r="P80" s="86" t="s">
        <v>146</v>
      </c>
      <c r="Q80" s="92" t="s">
        <v>99</v>
      </c>
      <c r="R80" s="92"/>
      <c r="S80" s="92">
        <v>46</v>
      </c>
      <c r="T80" s="95">
        <v>44657</v>
      </c>
      <c r="U80" s="95">
        <v>44701</v>
      </c>
      <c r="V80" s="94" t="s">
        <v>260</v>
      </c>
    </row>
    <row r="81" ht="43.5" customHeight="1" spans="1:22">
      <c r="A81" s="70">
        <v>75</v>
      </c>
      <c r="B81" s="97" t="s">
        <v>56</v>
      </c>
      <c r="C81" s="98" t="s">
        <v>57</v>
      </c>
      <c r="D81" s="98" t="s">
        <v>58</v>
      </c>
      <c r="E81" s="74" t="s">
        <v>99</v>
      </c>
      <c r="F81" s="99"/>
      <c r="G81" s="99"/>
      <c r="H81" s="100" t="s">
        <v>61</v>
      </c>
      <c r="I81" s="100" t="s">
        <v>261</v>
      </c>
      <c r="J81" s="98" t="s">
        <v>246</v>
      </c>
      <c r="K81" s="101">
        <v>120000</v>
      </c>
      <c r="L81" s="101">
        <v>120000</v>
      </c>
      <c r="M81" s="70" t="s">
        <v>36</v>
      </c>
      <c r="N81" s="70" t="s">
        <v>37</v>
      </c>
      <c r="O81" s="85" t="s">
        <v>175</v>
      </c>
      <c r="P81" s="86" t="s">
        <v>146</v>
      </c>
      <c r="Q81" s="92" t="s">
        <v>99</v>
      </c>
      <c r="R81" s="92"/>
      <c r="S81" s="92">
        <v>24</v>
      </c>
      <c r="T81" s="95">
        <v>44656</v>
      </c>
      <c r="U81" s="95">
        <v>44668</v>
      </c>
      <c r="V81" s="94" t="s">
        <v>262</v>
      </c>
    </row>
    <row r="82" ht="43.5" customHeight="1" spans="1:22">
      <c r="A82" s="70">
        <v>76</v>
      </c>
      <c r="B82" s="97" t="s">
        <v>56</v>
      </c>
      <c r="C82" s="98" t="s">
        <v>57</v>
      </c>
      <c r="D82" s="98" t="s">
        <v>58</v>
      </c>
      <c r="E82" s="74" t="s">
        <v>99</v>
      </c>
      <c r="F82" s="99"/>
      <c r="G82" s="99"/>
      <c r="H82" s="100" t="s">
        <v>61</v>
      </c>
      <c r="I82" s="100" t="s">
        <v>261</v>
      </c>
      <c r="J82" s="98" t="s">
        <v>246</v>
      </c>
      <c r="K82" s="101">
        <v>90000</v>
      </c>
      <c r="L82" s="101">
        <v>90000</v>
      </c>
      <c r="M82" s="70" t="s">
        <v>36</v>
      </c>
      <c r="N82" s="70" t="s">
        <v>37</v>
      </c>
      <c r="O82" s="85" t="s">
        <v>175</v>
      </c>
      <c r="P82" s="86" t="s">
        <v>146</v>
      </c>
      <c r="Q82" s="92" t="s">
        <v>99</v>
      </c>
      <c r="R82" s="92"/>
      <c r="S82" s="92">
        <v>45</v>
      </c>
      <c r="T82" s="95">
        <v>44630</v>
      </c>
      <c r="U82" s="95">
        <v>44661</v>
      </c>
      <c r="V82" s="94" t="s">
        <v>263</v>
      </c>
    </row>
    <row r="83" ht="43.5" customHeight="1" spans="1:22">
      <c r="A83" s="70">
        <v>77</v>
      </c>
      <c r="B83" s="97" t="s">
        <v>56</v>
      </c>
      <c r="C83" s="98" t="s">
        <v>57</v>
      </c>
      <c r="D83" s="98" t="s">
        <v>58</v>
      </c>
      <c r="E83" s="74" t="s">
        <v>99</v>
      </c>
      <c r="F83" s="99"/>
      <c r="G83" s="99"/>
      <c r="H83" s="100" t="s">
        <v>61</v>
      </c>
      <c r="I83" s="100" t="s">
        <v>264</v>
      </c>
      <c r="J83" s="98" t="s">
        <v>265</v>
      </c>
      <c r="K83" s="101">
        <v>120000</v>
      </c>
      <c r="L83" s="101">
        <v>120000</v>
      </c>
      <c r="M83" s="70" t="s">
        <v>36</v>
      </c>
      <c r="N83" s="70" t="s">
        <v>37</v>
      </c>
      <c r="O83" s="85" t="s">
        <v>175</v>
      </c>
      <c r="P83" s="86" t="s">
        <v>146</v>
      </c>
      <c r="Q83" s="92" t="s">
        <v>99</v>
      </c>
      <c r="R83" s="92"/>
      <c r="S83" s="92">
        <v>43</v>
      </c>
      <c r="T83" s="95">
        <v>44676</v>
      </c>
      <c r="U83" s="95">
        <v>44706</v>
      </c>
      <c r="V83" s="94" t="s">
        <v>266</v>
      </c>
    </row>
    <row r="84" ht="43.5" customHeight="1" spans="1:22">
      <c r="A84" s="70">
        <v>78</v>
      </c>
      <c r="B84" s="97" t="s">
        <v>56</v>
      </c>
      <c r="C84" s="98" t="s">
        <v>57</v>
      </c>
      <c r="D84" s="98" t="s">
        <v>58</v>
      </c>
      <c r="E84" s="74" t="s">
        <v>99</v>
      </c>
      <c r="F84" s="99"/>
      <c r="G84" s="99"/>
      <c r="H84" s="100" t="s">
        <v>267</v>
      </c>
      <c r="I84" s="100" t="s">
        <v>268</v>
      </c>
      <c r="J84" s="98" t="s">
        <v>255</v>
      </c>
      <c r="K84" s="101">
        <v>100000</v>
      </c>
      <c r="L84" s="101">
        <v>100000</v>
      </c>
      <c r="M84" s="70" t="s">
        <v>36</v>
      </c>
      <c r="N84" s="70" t="s">
        <v>37</v>
      </c>
      <c r="O84" s="85" t="s">
        <v>175</v>
      </c>
      <c r="P84" s="86" t="s">
        <v>146</v>
      </c>
      <c r="Q84" s="92" t="s">
        <v>99</v>
      </c>
      <c r="R84" s="92"/>
      <c r="S84" s="92">
        <v>47</v>
      </c>
      <c r="T84" s="95">
        <v>44767</v>
      </c>
      <c r="U84" s="95">
        <v>44828</v>
      </c>
      <c r="V84" s="94" t="s">
        <v>269</v>
      </c>
    </row>
    <row r="85" ht="43.5" customHeight="1" spans="1:22">
      <c r="A85" s="70">
        <v>79</v>
      </c>
      <c r="B85" s="97" t="s">
        <v>56</v>
      </c>
      <c r="C85" s="98" t="s">
        <v>57</v>
      </c>
      <c r="D85" s="98" t="s">
        <v>58</v>
      </c>
      <c r="E85" s="74" t="s">
        <v>99</v>
      </c>
      <c r="F85" s="99"/>
      <c r="G85" s="99"/>
      <c r="H85" s="100" t="s">
        <v>267</v>
      </c>
      <c r="I85" s="100" t="s">
        <v>270</v>
      </c>
      <c r="J85" s="98" t="s">
        <v>194</v>
      </c>
      <c r="K85" s="101">
        <v>120000</v>
      </c>
      <c r="L85" s="101">
        <v>120000</v>
      </c>
      <c r="M85" s="70" t="s">
        <v>36</v>
      </c>
      <c r="N85" s="70" t="s">
        <v>37</v>
      </c>
      <c r="O85" s="85" t="s">
        <v>175</v>
      </c>
      <c r="P85" s="86" t="s">
        <v>146</v>
      </c>
      <c r="Q85" s="92" t="s">
        <v>99</v>
      </c>
      <c r="R85" s="92">
        <v>1</v>
      </c>
      <c r="S85" s="92">
        <v>387</v>
      </c>
      <c r="T85" s="95">
        <v>44763</v>
      </c>
      <c r="U85" s="95">
        <v>44824</v>
      </c>
      <c r="V85" s="94" t="s">
        <v>271</v>
      </c>
    </row>
    <row r="86" ht="43.5" customHeight="1" spans="1:22">
      <c r="A86" s="70">
        <v>80</v>
      </c>
      <c r="B86" s="97" t="s">
        <v>56</v>
      </c>
      <c r="C86" s="98" t="s">
        <v>57</v>
      </c>
      <c r="D86" s="98" t="s">
        <v>58</v>
      </c>
      <c r="E86" s="74" t="s">
        <v>99</v>
      </c>
      <c r="F86" s="99"/>
      <c r="G86" s="99"/>
      <c r="H86" s="100" t="s">
        <v>267</v>
      </c>
      <c r="I86" s="100" t="s">
        <v>272</v>
      </c>
      <c r="J86" s="98" t="s">
        <v>203</v>
      </c>
      <c r="K86" s="101">
        <v>100000</v>
      </c>
      <c r="L86" s="101">
        <v>100000</v>
      </c>
      <c r="M86" s="70" t="s">
        <v>36</v>
      </c>
      <c r="N86" s="70" t="s">
        <v>37</v>
      </c>
      <c r="O86" s="85" t="s">
        <v>175</v>
      </c>
      <c r="P86" s="86" t="s">
        <v>146</v>
      </c>
      <c r="Q86" s="92" t="s">
        <v>99</v>
      </c>
      <c r="R86" s="92"/>
      <c r="S86" s="92">
        <v>47</v>
      </c>
      <c r="T86" s="95">
        <v>44752</v>
      </c>
      <c r="U86" s="95">
        <v>44844</v>
      </c>
      <c r="V86" s="94" t="s">
        <v>273</v>
      </c>
    </row>
    <row r="87" ht="43.5" customHeight="1" spans="1:22">
      <c r="A87" s="70">
        <v>81</v>
      </c>
      <c r="B87" s="97" t="s">
        <v>56</v>
      </c>
      <c r="C87" s="98" t="s">
        <v>57</v>
      </c>
      <c r="D87" s="98" t="s">
        <v>58</v>
      </c>
      <c r="E87" s="74" t="s">
        <v>99</v>
      </c>
      <c r="F87" s="99"/>
      <c r="G87" s="99"/>
      <c r="H87" s="100" t="s">
        <v>267</v>
      </c>
      <c r="I87" s="100" t="s">
        <v>274</v>
      </c>
      <c r="J87" s="98" t="s">
        <v>275</v>
      </c>
      <c r="K87" s="101">
        <v>100000</v>
      </c>
      <c r="L87" s="101">
        <v>100000</v>
      </c>
      <c r="M87" s="70" t="s">
        <v>36</v>
      </c>
      <c r="N87" s="70" t="s">
        <v>37</v>
      </c>
      <c r="O87" s="85" t="s">
        <v>175</v>
      </c>
      <c r="P87" s="86" t="s">
        <v>146</v>
      </c>
      <c r="Q87" s="92" t="s">
        <v>99</v>
      </c>
      <c r="R87" s="92"/>
      <c r="S87" s="92">
        <v>52</v>
      </c>
      <c r="T87" s="95">
        <v>44743</v>
      </c>
      <c r="U87" s="95">
        <v>44834</v>
      </c>
      <c r="V87" s="94" t="s">
        <v>276</v>
      </c>
    </row>
    <row r="88" ht="43.5" customHeight="1" spans="1:22">
      <c r="A88" s="70">
        <v>82</v>
      </c>
      <c r="B88" s="97" t="s">
        <v>56</v>
      </c>
      <c r="C88" s="98" t="s">
        <v>57</v>
      </c>
      <c r="D88" s="98" t="s">
        <v>58</v>
      </c>
      <c r="E88" s="74" t="s">
        <v>99</v>
      </c>
      <c r="F88" s="99"/>
      <c r="G88" s="99"/>
      <c r="H88" s="100" t="s">
        <v>277</v>
      </c>
      <c r="I88" s="100" t="s">
        <v>278</v>
      </c>
      <c r="J88" s="98" t="s">
        <v>279</v>
      </c>
      <c r="K88" s="101">
        <v>110000</v>
      </c>
      <c r="L88" s="101">
        <v>110000</v>
      </c>
      <c r="M88" s="70" t="s">
        <v>36</v>
      </c>
      <c r="N88" s="70" t="s">
        <v>37</v>
      </c>
      <c r="O88" s="85" t="s">
        <v>175</v>
      </c>
      <c r="P88" s="86" t="s">
        <v>146</v>
      </c>
      <c r="Q88" s="92" t="s">
        <v>99</v>
      </c>
      <c r="R88" s="92"/>
      <c r="S88" s="92">
        <v>16</v>
      </c>
      <c r="T88" s="95">
        <v>44732</v>
      </c>
      <c r="U88" s="95">
        <v>44762</v>
      </c>
      <c r="V88" s="94" t="s">
        <v>280</v>
      </c>
    </row>
    <row r="89" ht="43.5" customHeight="1" spans="1:22">
      <c r="A89" s="70">
        <v>83</v>
      </c>
      <c r="B89" s="97" t="s">
        <v>56</v>
      </c>
      <c r="C89" s="98" t="s">
        <v>57</v>
      </c>
      <c r="D89" s="98" t="s">
        <v>58</v>
      </c>
      <c r="E89" s="74" t="s">
        <v>99</v>
      </c>
      <c r="F89" s="99"/>
      <c r="G89" s="99"/>
      <c r="H89" s="100" t="s">
        <v>277</v>
      </c>
      <c r="I89" s="100" t="s">
        <v>281</v>
      </c>
      <c r="J89" s="98" t="s">
        <v>279</v>
      </c>
      <c r="K89" s="101">
        <v>90000</v>
      </c>
      <c r="L89" s="101">
        <v>90000</v>
      </c>
      <c r="M89" s="70" t="s">
        <v>36</v>
      </c>
      <c r="N89" s="70" t="s">
        <v>37</v>
      </c>
      <c r="O89" s="85" t="s">
        <v>175</v>
      </c>
      <c r="P89" s="86" t="s">
        <v>146</v>
      </c>
      <c r="Q89" s="92" t="s">
        <v>99</v>
      </c>
      <c r="R89" s="92"/>
      <c r="S89" s="92">
        <v>32</v>
      </c>
      <c r="T89" s="95">
        <v>44732</v>
      </c>
      <c r="U89" s="95">
        <v>44762</v>
      </c>
      <c r="V89" s="94" t="s">
        <v>282</v>
      </c>
    </row>
    <row r="90" ht="43.5" customHeight="1" spans="1:22">
      <c r="A90" s="70">
        <v>84</v>
      </c>
      <c r="B90" s="97" t="s">
        <v>56</v>
      </c>
      <c r="C90" s="98" t="s">
        <v>57</v>
      </c>
      <c r="D90" s="98" t="s">
        <v>58</v>
      </c>
      <c r="E90" s="74" t="s">
        <v>99</v>
      </c>
      <c r="F90" s="99"/>
      <c r="G90" s="99"/>
      <c r="H90" s="100" t="s">
        <v>70</v>
      </c>
      <c r="I90" s="100" t="s">
        <v>283</v>
      </c>
      <c r="J90" s="98" t="s">
        <v>246</v>
      </c>
      <c r="K90" s="101">
        <v>100000</v>
      </c>
      <c r="L90" s="101">
        <v>100000</v>
      </c>
      <c r="M90" s="70" t="s">
        <v>36</v>
      </c>
      <c r="N90" s="70" t="s">
        <v>37</v>
      </c>
      <c r="O90" s="85" t="s">
        <v>175</v>
      </c>
      <c r="P90" s="86" t="s">
        <v>146</v>
      </c>
      <c r="Q90" s="92" t="s">
        <v>99</v>
      </c>
      <c r="R90" s="92"/>
      <c r="S90" s="92"/>
      <c r="T90" s="95">
        <v>44783</v>
      </c>
      <c r="U90" s="95">
        <v>44844</v>
      </c>
      <c r="V90" s="94" t="s">
        <v>284</v>
      </c>
    </row>
    <row r="91" ht="43.5" customHeight="1" spans="1:22">
      <c r="A91" s="70">
        <v>85</v>
      </c>
      <c r="B91" s="72" t="s">
        <v>56</v>
      </c>
      <c r="C91" s="72" t="s">
        <v>57</v>
      </c>
      <c r="D91" s="72" t="s">
        <v>58</v>
      </c>
      <c r="E91" s="74" t="s">
        <v>99</v>
      </c>
      <c r="F91" s="72"/>
      <c r="G91" s="72"/>
      <c r="H91" s="72" t="s">
        <v>70</v>
      </c>
      <c r="I91" s="72" t="s">
        <v>285</v>
      </c>
      <c r="J91" s="72" t="s">
        <v>226</v>
      </c>
      <c r="K91" s="101">
        <v>100000</v>
      </c>
      <c r="L91" s="101">
        <v>100000</v>
      </c>
      <c r="M91" s="70" t="s">
        <v>36</v>
      </c>
      <c r="N91" s="70" t="s">
        <v>37</v>
      </c>
      <c r="O91" s="85" t="s">
        <v>175</v>
      </c>
      <c r="P91" s="86" t="s">
        <v>146</v>
      </c>
      <c r="Q91" s="92" t="s">
        <v>99</v>
      </c>
      <c r="R91" s="92"/>
      <c r="S91" s="92"/>
      <c r="T91" s="95">
        <v>44811</v>
      </c>
      <c r="U91" s="95">
        <v>44841</v>
      </c>
      <c r="V91" s="94" t="s">
        <v>286</v>
      </c>
    </row>
    <row r="92" ht="43.5" customHeight="1" spans="1:22">
      <c r="A92" s="70">
        <v>86</v>
      </c>
      <c r="B92" s="72" t="s">
        <v>56</v>
      </c>
      <c r="C92" s="72" t="s">
        <v>57</v>
      </c>
      <c r="D92" s="72" t="s">
        <v>58</v>
      </c>
      <c r="E92" s="72" t="s">
        <v>43</v>
      </c>
      <c r="F92" s="72"/>
      <c r="G92" s="72"/>
      <c r="H92" s="72" t="s">
        <v>84</v>
      </c>
      <c r="I92" s="72" t="s">
        <v>170</v>
      </c>
      <c r="J92" s="72" t="s">
        <v>287</v>
      </c>
      <c r="K92" s="101">
        <v>12548468</v>
      </c>
      <c r="L92" s="101">
        <v>12548468</v>
      </c>
      <c r="M92" s="70" t="s">
        <v>36</v>
      </c>
      <c r="N92" s="70" t="s">
        <v>80</v>
      </c>
      <c r="O92" s="85" t="s">
        <v>175</v>
      </c>
      <c r="P92" s="92" t="s">
        <v>47</v>
      </c>
      <c r="Q92" s="92" t="s">
        <v>47</v>
      </c>
      <c r="R92" s="92"/>
      <c r="S92" s="92">
        <v>18</v>
      </c>
      <c r="T92" s="95">
        <v>42217</v>
      </c>
      <c r="U92" s="95">
        <v>44501</v>
      </c>
      <c r="V92" s="94" t="s">
        <v>288</v>
      </c>
    </row>
    <row r="93" ht="43.5" customHeight="1" spans="1:22">
      <c r="A93" s="70">
        <v>87</v>
      </c>
      <c r="B93" s="72" t="s">
        <v>27</v>
      </c>
      <c r="C93" s="72" t="s">
        <v>41</v>
      </c>
      <c r="D93" s="72" t="s">
        <v>42</v>
      </c>
      <c r="E93" s="72" t="s">
        <v>138</v>
      </c>
      <c r="F93" s="72"/>
      <c r="G93" s="72"/>
      <c r="H93" s="72" t="s">
        <v>70</v>
      </c>
      <c r="I93" s="72"/>
      <c r="J93" s="72" t="s">
        <v>289</v>
      </c>
      <c r="K93" s="101">
        <v>263600</v>
      </c>
      <c r="L93" s="101">
        <v>263600</v>
      </c>
      <c r="M93" s="70" t="s">
        <v>36</v>
      </c>
      <c r="N93" s="70" t="s">
        <v>37</v>
      </c>
      <c r="O93" s="85" t="s">
        <v>175</v>
      </c>
      <c r="P93" s="92" t="s">
        <v>138</v>
      </c>
      <c r="Q93" s="92" t="s">
        <v>138</v>
      </c>
      <c r="R93" s="92">
        <v>4</v>
      </c>
      <c r="S93" s="92">
        <v>219</v>
      </c>
      <c r="T93" s="95">
        <v>44713</v>
      </c>
      <c r="U93" s="95">
        <v>44864</v>
      </c>
      <c r="V93" s="94" t="s">
        <v>290</v>
      </c>
    </row>
    <row r="94" ht="43.5" customHeight="1" spans="1:22">
      <c r="A94" s="70">
        <v>88</v>
      </c>
      <c r="B94" s="72" t="s">
        <v>27</v>
      </c>
      <c r="C94" s="72" t="s">
        <v>41</v>
      </c>
      <c r="D94" s="72" t="s">
        <v>42</v>
      </c>
      <c r="E94" s="72" t="s">
        <v>138</v>
      </c>
      <c r="F94" s="72"/>
      <c r="G94" s="72"/>
      <c r="H94" s="72" t="s">
        <v>291</v>
      </c>
      <c r="I94" s="72" t="s">
        <v>292</v>
      </c>
      <c r="J94" s="72" t="s">
        <v>293</v>
      </c>
      <c r="K94" s="101">
        <v>180000</v>
      </c>
      <c r="L94" s="101">
        <v>180000</v>
      </c>
      <c r="M94" s="70" t="s">
        <v>36</v>
      </c>
      <c r="N94" s="70" t="s">
        <v>37</v>
      </c>
      <c r="O94" s="85" t="s">
        <v>175</v>
      </c>
      <c r="P94" s="92" t="s">
        <v>138</v>
      </c>
      <c r="Q94" s="92" t="s">
        <v>138</v>
      </c>
      <c r="R94" s="92"/>
      <c r="S94" s="92">
        <v>23</v>
      </c>
      <c r="T94" s="95">
        <v>44835</v>
      </c>
      <c r="U94" s="95">
        <v>44925</v>
      </c>
      <c r="V94" s="94" t="s">
        <v>294</v>
      </c>
    </row>
    <row r="95" ht="43.5" customHeight="1" spans="1:22">
      <c r="A95" s="70">
        <v>89</v>
      </c>
      <c r="B95" s="72" t="s">
        <v>27</v>
      </c>
      <c r="C95" s="72" t="s">
        <v>41</v>
      </c>
      <c r="D95" s="72" t="s">
        <v>42</v>
      </c>
      <c r="E95" s="72" t="s">
        <v>138</v>
      </c>
      <c r="F95" s="72"/>
      <c r="G95" s="72"/>
      <c r="H95" s="72" t="s">
        <v>200</v>
      </c>
      <c r="I95" s="72"/>
      <c r="J95" s="72" t="s">
        <v>295</v>
      </c>
      <c r="K95" s="101">
        <v>2510000</v>
      </c>
      <c r="L95" s="101">
        <v>2510000</v>
      </c>
      <c r="M95" s="70" t="s">
        <v>36</v>
      </c>
      <c r="N95" s="70" t="s">
        <v>37</v>
      </c>
      <c r="O95" s="85" t="s">
        <v>175</v>
      </c>
      <c r="P95" s="92" t="s">
        <v>138</v>
      </c>
      <c r="Q95" s="92" t="s">
        <v>138</v>
      </c>
      <c r="R95" s="92">
        <v>1</v>
      </c>
      <c r="S95" s="92">
        <v>168</v>
      </c>
      <c r="T95" s="95">
        <v>44827</v>
      </c>
      <c r="U95" s="95">
        <v>44920</v>
      </c>
      <c r="V95" s="94" t="s">
        <v>296</v>
      </c>
    </row>
    <row r="96" ht="43.5" customHeight="1" spans="1:22">
      <c r="A96" s="70">
        <v>90</v>
      </c>
      <c r="B96" s="72" t="s">
        <v>27</v>
      </c>
      <c r="C96" s="72" t="s">
        <v>97</v>
      </c>
      <c r="D96" s="72" t="s">
        <v>98</v>
      </c>
      <c r="E96" s="72" t="s">
        <v>30</v>
      </c>
      <c r="F96" s="72"/>
      <c r="G96" s="72"/>
      <c r="H96" s="72"/>
      <c r="I96" s="72"/>
      <c r="J96" s="72" t="s">
        <v>297</v>
      </c>
      <c r="K96" s="101">
        <v>150000</v>
      </c>
      <c r="L96" s="101">
        <v>150000</v>
      </c>
      <c r="M96" s="70" t="s">
        <v>36</v>
      </c>
      <c r="N96" s="70" t="s">
        <v>37</v>
      </c>
      <c r="O96" s="85" t="s">
        <v>175</v>
      </c>
      <c r="P96" s="92" t="s">
        <v>39</v>
      </c>
      <c r="Q96" s="92" t="s">
        <v>30</v>
      </c>
      <c r="R96" s="92"/>
      <c r="S96" s="92">
        <v>10</v>
      </c>
      <c r="T96" s="95">
        <v>44197</v>
      </c>
      <c r="U96" s="95">
        <v>44926</v>
      </c>
      <c r="V96" s="94" t="s">
        <v>298</v>
      </c>
    </row>
    <row r="97" ht="43.5" customHeight="1" spans="1:22">
      <c r="A97" s="70">
        <v>91</v>
      </c>
      <c r="B97" s="72" t="s">
        <v>27</v>
      </c>
      <c r="C97" s="72" t="s">
        <v>28</v>
      </c>
      <c r="D97" s="72" t="s">
        <v>49</v>
      </c>
      <c r="E97" s="72" t="s">
        <v>30</v>
      </c>
      <c r="F97" s="72"/>
      <c r="G97" s="72"/>
      <c r="H97" s="72"/>
      <c r="I97" s="72"/>
      <c r="J97" s="72" t="s">
        <v>299</v>
      </c>
      <c r="K97" s="101">
        <v>800000</v>
      </c>
      <c r="L97" s="101">
        <v>800000</v>
      </c>
      <c r="M97" s="70" t="s">
        <v>36</v>
      </c>
      <c r="N97" s="70" t="s">
        <v>37</v>
      </c>
      <c r="O97" s="85" t="s">
        <v>175</v>
      </c>
      <c r="P97" s="92" t="s">
        <v>30</v>
      </c>
      <c r="Q97" s="92" t="s">
        <v>30</v>
      </c>
      <c r="R97" s="92"/>
      <c r="S97" s="92">
        <v>21</v>
      </c>
      <c r="T97" s="95">
        <v>44743</v>
      </c>
      <c r="U97" s="95">
        <v>44925</v>
      </c>
      <c r="V97" s="94" t="s">
        <v>300</v>
      </c>
    </row>
    <row r="98" ht="43.5" customHeight="1" spans="1:22">
      <c r="A98" s="70">
        <v>92</v>
      </c>
      <c r="B98" s="72" t="s">
        <v>56</v>
      </c>
      <c r="C98" s="72" t="s">
        <v>82</v>
      </c>
      <c r="D98" s="72" t="s">
        <v>108</v>
      </c>
      <c r="E98" s="72" t="s">
        <v>39</v>
      </c>
      <c r="F98" s="72"/>
      <c r="G98" s="72"/>
      <c r="H98" s="72" t="s">
        <v>177</v>
      </c>
      <c r="I98" s="72" t="s">
        <v>184</v>
      </c>
      <c r="J98" s="72" t="s">
        <v>301</v>
      </c>
      <c r="K98" s="101">
        <v>1000000</v>
      </c>
      <c r="L98" s="101">
        <v>1000000</v>
      </c>
      <c r="M98" s="70" t="s">
        <v>36</v>
      </c>
      <c r="N98" s="70" t="s">
        <v>80</v>
      </c>
      <c r="O98" s="85" t="s">
        <v>175</v>
      </c>
      <c r="P98" s="92" t="s">
        <v>39</v>
      </c>
      <c r="Q98" s="92" t="s">
        <v>39</v>
      </c>
      <c r="R98" s="92">
        <v>5</v>
      </c>
      <c r="S98" s="92">
        <v>1361</v>
      </c>
      <c r="T98" s="95">
        <v>44713</v>
      </c>
      <c r="U98" s="95">
        <v>44864</v>
      </c>
      <c r="V98" s="94" t="s">
        <v>302</v>
      </c>
    </row>
    <row r="99" ht="43.5" customHeight="1" spans="1:22">
      <c r="A99" s="70">
        <v>93</v>
      </c>
      <c r="B99" s="72" t="s">
        <v>56</v>
      </c>
      <c r="C99" s="72" t="s">
        <v>82</v>
      </c>
      <c r="D99" s="72" t="s">
        <v>108</v>
      </c>
      <c r="E99" s="72" t="s">
        <v>39</v>
      </c>
      <c r="F99" s="72"/>
      <c r="G99" s="72"/>
      <c r="H99" s="72" t="s">
        <v>277</v>
      </c>
      <c r="I99" s="72" t="s">
        <v>303</v>
      </c>
      <c r="J99" s="72" t="s">
        <v>304</v>
      </c>
      <c r="K99" s="101">
        <v>1000000</v>
      </c>
      <c r="L99" s="101">
        <v>1000000</v>
      </c>
      <c r="M99" s="70" t="s">
        <v>36</v>
      </c>
      <c r="N99" s="70" t="s">
        <v>80</v>
      </c>
      <c r="O99" s="85" t="s">
        <v>175</v>
      </c>
      <c r="P99" s="92" t="s">
        <v>39</v>
      </c>
      <c r="Q99" s="92" t="s">
        <v>39</v>
      </c>
      <c r="R99" s="92"/>
      <c r="S99" s="92">
        <v>58</v>
      </c>
      <c r="T99" s="95">
        <v>44682</v>
      </c>
      <c r="U99" s="95">
        <v>44864</v>
      </c>
      <c r="V99" s="94" t="s">
        <v>305</v>
      </c>
    </row>
    <row r="100" ht="43.5" customHeight="1" spans="1:22">
      <c r="A100" s="70">
        <v>94</v>
      </c>
      <c r="B100" s="72" t="s">
        <v>56</v>
      </c>
      <c r="C100" s="72" t="s">
        <v>82</v>
      </c>
      <c r="D100" s="72" t="s">
        <v>108</v>
      </c>
      <c r="E100" s="72" t="s">
        <v>39</v>
      </c>
      <c r="F100" s="72"/>
      <c r="G100" s="72"/>
      <c r="H100" s="72" t="s">
        <v>70</v>
      </c>
      <c r="I100" s="72" t="s">
        <v>306</v>
      </c>
      <c r="J100" s="72" t="s">
        <v>85</v>
      </c>
      <c r="K100" s="101">
        <v>1000000</v>
      </c>
      <c r="L100" s="101">
        <v>1000000</v>
      </c>
      <c r="M100" s="70" t="s">
        <v>36</v>
      </c>
      <c r="N100" s="70" t="s">
        <v>80</v>
      </c>
      <c r="O100" s="85" t="s">
        <v>175</v>
      </c>
      <c r="P100" s="92" t="s">
        <v>39</v>
      </c>
      <c r="Q100" s="92" t="s">
        <v>39</v>
      </c>
      <c r="R100" s="92"/>
      <c r="S100" s="92"/>
      <c r="T100" s="95">
        <v>44701</v>
      </c>
      <c r="U100" s="95">
        <v>44854</v>
      </c>
      <c r="V100" s="94" t="s">
        <v>307</v>
      </c>
    </row>
    <row r="101" ht="43.5" customHeight="1" spans="1:22">
      <c r="A101" s="70">
        <v>95</v>
      </c>
      <c r="B101" s="72" t="s">
        <v>56</v>
      </c>
      <c r="C101" s="72" t="s">
        <v>82</v>
      </c>
      <c r="D101" s="72" t="s">
        <v>83</v>
      </c>
      <c r="E101" s="72" t="s">
        <v>39</v>
      </c>
      <c r="F101" s="72"/>
      <c r="G101" s="72"/>
      <c r="H101" s="72" t="s">
        <v>77</v>
      </c>
      <c r="I101" s="72" t="s">
        <v>78</v>
      </c>
      <c r="J101" s="72" t="s">
        <v>308</v>
      </c>
      <c r="K101" s="101">
        <v>1000000</v>
      </c>
      <c r="L101" s="101">
        <v>1000000</v>
      </c>
      <c r="M101" s="70" t="s">
        <v>36</v>
      </c>
      <c r="N101" s="70" t="s">
        <v>80</v>
      </c>
      <c r="O101" s="85" t="s">
        <v>175</v>
      </c>
      <c r="P101" s="92" t="s">
        <v>39</v>
      </c>
      <c r="Q101" s="92" t="s">
        <v>39</v>
      </c>
      <c r="R101" s="92"/>
      <c r="S101" s="92">
        <v>14</v>
      </c>
      <c r="T101" s="95">
        <v>44743</v>
      </c>
      <c r="U101" s="95">
        <v>44864</v>
      </c>
      <c r="V101" s="94" t="s">
        <v>309</v>
      </c>
    </row>
    <row r="102" ht="43.5" customHeight="1" spans="1:22">
      <c r="A102" s="70">
        <v>96</v>
      </c>
      <c r="B102" s="72" t="s">
        <v>56</v>
      </c>
      <c r="C102" s="72" t="s">
        <v>57</v>
      </c>
      <c r="D102" s="72" t="s">
        <v>310</v>
      </c>
      <c r="E102" s="72" t="s">
        <v>39</v>
      </c>
      <c r="F102" s="72"/>
      <c r="G102" s="72"/>
      <c r="H102" s="72" t="s">
        <v>151</v>
      </c>
      <c r="I102" s="72" t="s">
        <v>158</v>
      </c>
      <c r="J102" s="72" t="s">
        <v>311</v>
      </c>
      <c r="K102" s="101">
        <v>52800</v>
      </c>
      <c r="L102" s="101">
        <v>52800</v>
      </c>
      <c r="M102" s="70" t="s">
        <v>36</v>
      </c>
      <c r="N102" s="70" t="s">
        <v>80</v>
      </c>
      <c r="O102" s="85" t="s">
        <v>175</v>
      </c>
      <c r="P102" s="92" t="s">
        <v>39</v>
      </c>
      <c r="Q102" s="92" t="s">
        <v>39</v>
      </c>
      <c r="R102" s="92">
        <v>1</v>
      </c>
      <c r="S102" s="92">
        <v>547</v>
      </c>
      <c r="T102" s="95">
        <v>44741</v>
      </c>
      <c r="U102" s="95">
        <v>44865</v>
      </c>
      <c r="V102" s="94" t="s">
        <v>312</v>
      </c>
    </row>
    <row r="103" ht="43.5" customHeight="1" spans="1:22">
      <c r="A103" s="70">
        <v>97</v>
      </c>
      <c r="B103" s="72" t="s">
        <v>27</v>
      </c>
      <c r="C103" s="72" t="s">
        <v>313</v>
      </c>
      <c r="D103" s="72" t="s">
        <v>314</v>
      </c>
      <c r="E103" s="72" t="s">
        <v>39</v>
      </c>
      <c r="F103" s="72"/>
      <c r="G103" s="72"/>
      <c r="H103" s="72" t="s">
        <v>200</v>
      </c>
      <c r="I103" s="72" t="s">
        <v>201</v>
      </c>
      <c r="J103" s="72" t="s">
        <v>315</v>
      </c>
      <c r="K103" s="101">
        <v>1000000</v>
      </c>
      <c r="L103" s="101">
        <v>1000000</v>
      </c>
      <c r="M103" s="70" t="s">
        <v>36</v>
      </c>
      <c r="N103" s="70" t="s">
        <v>80</v>
      </c>
      <c r="O103" s="85" t="s">
        <v>175</v>
      </c>
      <c r="P103" s="92" t="s">
        <v>39</v>
      </c>
      <c r="Q103" s="92" t="s">
        <v>39</v>
      </c>
      <c r="R103" s="92">
        <v>1</v>
      </c>
      <c r="S103" s="92">
        <v>192</v>
      </c>
      <c r="T103" s="95">
        <v>44743</v>
      </c>
      <c r="U103" s="95">
        <v>44864</v>
      </c>
      <c r="V103" s="94" t="s">
        <v>316</v>
      </c>
    </row>
    <row r="104" ht="43.5" customHeight="1" spans="1:22">
      <c r="A104" s="70">
        <v>98</v>
      </c>
      <c r="B104" s="72" t="s">
        <v>27</v>
      </c>
      <c r="C104" s="72" t="s">
        <v>28</v>
      </c>
      <c r="D104" s="72" t="s">
        <v>29</v>
      </c>
      <c r="E104" s="72" t="s">
        <v>39</v>
      </c>
      <c r="F104" s="72"/>
      <c r="G104" s="72"/>
      <c r="H104" s="72" t="s">
        <v>151</v>
      </c>
      <c r="I104" s="72" t="s">
        <v>158</v>
      </c>
      <c r="J104" s="72" t="s">
        <v>317</v>
      </c>
      <c r="K104" s="101">
        <v>1447200</v>
      </c>
      <c r="L104" s="101">
        <v>1447200</v>
      </c>
      <c r="M104" s="70" t="s">
        <v>36</v>
      </c>
      <c r="N104" s="70" t="s">
        <v>80</v>
      </c>
      <c r="O104" s="85" t="s">
        <v>175</v>
      </c>
      <c r="P104" s="92" t="s">
        <v>39</v>
      </c>
      <c r="Q104" s="92" t="s">
        <v>39</v>
      </c>
      <c r="R104" s="92">
        <v>1</v>
      </c>
      <c r="S104" s="92">
        <v>547</v>
      </c>
      <c r="T104" s="95">
        <v>44741</v>
      </c>
      <c r="U104" s="95">
        <v>44865</v>
      </c>
      <c r="V104" s="94" t="s">
        <v>318</v>
      </c>
    </row>
    <row r="105" ht="43.5" customHeight="1" spans="1:22">
      <c r="A105" s="70">
        <v>99</v>
      </c>
      <c r="B105" s="72" t="s">
        <v>56</v>
      </c>
      <c r="C105" s="72" t="s">
        <v>57</v>
      </c>
      <c r="D105" s="72" t="s">
        <v>137</v>
      </c>
      <c r="E105" s="72" t="s">
        <v>138</v>
      </c>
      <c r="F105" s="72"/>
      <c r="G105" s="72"/>
      <c r="H105" s="72" t="s">
        <v>200</v>
      </c>
      <c r="I105" s="72" t="s">
        <v>319</v>
      </c>
      <c r="J105" s="72" t="s">
        <v>320</v>
      </c>
      <c r="K105" s="101">
        <v>750000</v>
      </c>
      <c r="L105" s="101">
        <v>750000</v>
      </c>
      <c r="M105" s="70" t="s">
        <v>36</v>
      </c>
      <c r="N105" s="70" t="s">
        <v>37</v>
      </c>
      <c r="O105" s="85" t="s">
        <v>175</v>
      </c>
      <c r="P105" s="92" t="s">
        <v>138</v>
      </c>
      <c r="Q105" s="92" t="s">
        <v>138</v>
      </c>
      <c r="R105" s="92">
        <v>2</v>
      </c>
      <c r="S105" s="92">
        <v>1178</v>
      </c>
      <c r="T105" s="95">
        <v>44805</v>
      </c>
      <c r="U105" s="95">
        <v>44925</v>
      </c>
      <c r="V105" s="94" t="s">
        <v>321</v>
      </c>
    </row>
    <row r="106" ht="43.5" customHeight="1" spans="1:22">
      <c r="A106" s="70">
        <v>100</v>
      </c>
      <c r="B106" s="72" t="s">
        <v>56</v>
      </c>
      <c r="C106" s="72" t="s">
        <v>57</v>
      </c>
      <c r="D106" s="72" t="s">
        <v>137</v>
      </c>
      <c r="E106" s="72" t="s">
        <v>138</v>
      </c>
      <c r="F106" s="72"/>
      <c r="G106" s="72"/>
      <c r="H106" s="72" t="s">
        <v>277</v>
      </c>
      <c r="I106" s="72" t="s">
        <v>278</v>
      </c>
      <c r="J106" s="72" t="s">
        <v>322</v>
      </c>
      <c r="K106" s="101">
        <v>630000</v>
      </c>
      <c r="L106" s="101">
        <v>630000</v>
      </c>
      <c r="M106" s="70" t="s">
        <v>36</v>
      </c>
      <c r="N106" s="70" t="s">
        <v>80</v>
      </c>
      <c r="O106" s="85" t="s">
        <v>175</v>
      </c>
      <c r="P106" s="92" t="s">
        <v>138</v>
      </c>
      <c r="Q106" s="92" t="s">
        <v>138</v>
      </c>
      <c r="R106" s="92"/>
      <c r="S106" s="92">
        <v>314</v>
      </c>
      <c r="T106" s="95">
        <v>44805</v>
      </c>
      <c r="U106" s="95">
        <v>44925</v>
      </c>
      <c r="V106" s="94" t="s">
        <v>323</v>
      </c>
    </row>
    <row r="107" ht="43.5" customHeight="1" spans="1:22">
      <c r="A107" s="70">
        <v>101</v>
      </c>
      <c r="B107" s="72" t="s">
        <v>56</v>
      </c>
      <c r="C107" s="72" t="s">
        <v>57</v>
      </c>
      <c r="D107" s="72" t="s">
        <v>137</v>
      </c>
      <c r="E107" s="72" t="s">
        <v>138</v>
      </c>
      <c r="F107" s="72"/>
      <c r="G107" s="72"/>
      <c r="H107" s="72"/>
      <c r="I107" s="72"/>
      <c r="J107" s="72" t="s">
        <v>324</v>
      </c>
      <c r="K107" s="101">
        <v>550000</v>
      </c>
      <c r="L107" s="101">
        <v>550000</v>
      </c>
      <c r="M107" s="70" t="s">
        <v>36</v>
      </c>
      <c r="N107" s="70" t="s">
        <v>80</v>
      </c>
      <c r="O107" s="85" t="s">
        <v>175</v>
      </c>
      <c r="P107" s="92" t="s">
        <v>138</v>
      </c>
      <c r="Q107" s="92" t="s">
        <v>138</v>
      </c>
      <c r="R107" s="92"/>
      <c r="S107" s="92">
        <v>92</v>
      </c>
      <c r="T107" s="95">
        <v>44805</v>
      </c>
      <c r="U107" s="95">
        <v>44925</v>
      </c>
      <c r="V107" s="94" t="s">
        <v>325</v>
      </c>
    </row>
    <row r="108" ht="43.5" customHeight="1" spans="1:22">
      <c r="A108" s="70">
        <v>102</v>
      </c>
      <c r="B108" s="72" t="s">
        <v>27</v>
      </c>
      <c r="C108" s="72" t="s">
        <v>28</v>
      </c>
      <c r="D108" s="72" t="s">
        <v>122</v>
      </c>
      <c r="E108" s="72" t="s">
        <v>123</v>
      </c>
      <c r="F108" s="72"/>
      <c r="G108" s="72"/>
      <c r="H108" s="72"/>
      <c r="I108" s="72"/>
      <c r="J108" s="72" t="s">
        <v>326</v>
      </c>
      <c r="K108" s="101">
        <v>160000</v>
      </c>
      <c r="L108" s="101">
        <v>160000</v>
      </c>
      <c r="M108" s="70" t="s">
        <v>36</v>
      </c>
      <c r="N108" s="70" t="s">
        <v>37</v>
      </c>
      <c r="O108" s="85" t="s">
        <v>175</v>
      </c>
      <c r="P108" s="92" t="s">
        <v>123</v>
      </c>
      <c r="Q108" s="92" t="s">
        <v>123</v>
      </c>
      <c r="R108" s="92">
        <v>1</v>
      </c>
      <c r="S108" s="92">
        <v>425</v>
      </c>
      <c r="T108" s="95">
        <v>44671</v>
      </c>
      <c r="U108" s="95">
        <v>44824</v>
      </c>
      <c r="V108" s="94" t="s">
        <v>327</v>
      </c>
    </row>
    <row r="109" ht="43.5" customHeight="1" spans="1:22">
      <c r="A109" s="70">
        <v>103</v>
      </c>
      <c r="B109" s="72" t="s">
        <v>27</v>
      </c>
      <c r="C109" s="72" t="s">
        <v>28</v>
      </c>
      <c r="D109" s="72" t="s">
        <v>122</v>
      </c>
      <c r="E109" s="72" t="s">
        <v>123</v>
      </c>
      <c r="F109" s="72"/>
      <c r="G109" s="72"/>
      <c r="H109" s="72"/>
      <c r="I109" s="72"/>
      <c r="J109" s="72" t="s">
        <v>328</v>
      </c>
      <c r="K109" s="101">
        <v>3000000</v>
      </c>
      <c r="L109" s="101">
        <v>3000000</v>
      </c>
      <c r="M109" s="70" t="s">
        <v>36</v>
      </c>
      <c r="N109" s="70" t="s">
        <v>80</v>
      </c>
      <c r="O109" s="85" t="s">
        <v>175</v>
      </c>
      <c r="P109" s="92" t="s">
        <v>123</v>
      </c>
      <c r="Q109" s="92" t="s">
        <v>123</v>
      </c>
      <c r="R109" s="92">
        <v>17</v>
      </c>
      <c r="S109" s="92">
        <v>106</v>
      </c>
      <c r="T109" s="95">
        <v>44671</v>
      </c>
      <c r="U109" s="95">
        <v>44915</v>
      </c>
      <c r="V109" s="94" t="s">
        <v>329</v>
      </c>
    </row>
    <row r="110" ht="43.5" customHeight="1" spans="1:22">
      <c r="A110" s="70">
        <v>104</v>
      </c>
      <c r="B110" s="72" t="s">
        <v>56</v>
      </c>
      <c r="C110" s="72" t="s">
        <v>57</v>
      </c>
      <c r="D110" s="72" t="s">
        <v>137</v>
      </c>
      <c r="E110" s="72" t="s">
        <v>138</v>
      </c>
      <c r="F110" s="72"/>
      <c r="G110" s="72"/>
      <c r="H110" s="72"/>
      <c r="I110" s="72"/>
      <c r="J110" s="72" t="s">
        <v>330</v>
      </c>
      <c r="K110" s="101">
        <v>50000</v>
      </c>
      <c r="L110" s="101">
        <v>50000</v>
      </c>
      <c r="M110" s="70" t="s">
        <v>36</v>
      </c>
      <c r="N110" s="70" t="s">
        <v>37</v>
      </c>
      <c r="O110" s="85" t="s">
        <v>175</v>
      </c>
      <c r="P110" s="92" t="s">
        <v>138</v>
      </c>
      <c r="Q110" s="92" t="s">
        <v>138</v>
      </c>
      <c r="R110" s="92"/>
      <c r="S110" s="92"/>
      <c r="T110" s="95">
        <v>44805</v>
      </c>
      <c r="U110" s="95">
        <v>44895</v>
      </c>
      <c r="V110" s="94" t="s">
        <v>331</v>
      </c>
    </row>
    <row r="111" ht="43.5" customHeight="1" spans="1:22">
      <c r="A111" s="70">
        <v>105</v>
      </c>
      <c r="B111" s="72" t="s">
        <v>27</v>
      </c>
      <c r="C111" s="72" t="s">
        <v>28</v>
      </c>
      <c r="D111" s="72" t="s">
        <v>49</v>
      </c>
      <c r="E111" s="72" t="s">
        <v>30</v>
      </c>
      <c r="F111" s="72"/>
      <c r="G111" s="72"/>
      <c r="H111" s="72"/>
      <c r="I111" s="72"/>
      <c r="J111" s="72" t="s">
        <v>332</v>
      </c>
      <c r="K111" s="101">
        <v>300000</v>
      </c>
      <c r="L111" s="101">
        <v>300000</v>
      </c>
      <c r="M111" s="70" t="s">
        <v>36</v>
      </c>
      <c r="N111" s="70" t="s">
        <v>80</v>
      </c>
      <c r="O111" s="85" t="s">
        <v>175</v>
      </c>
      <c r="P111" s="92" t="s">
        <v>30</v>
      </c>
      <c r="Q111" s="92" t="s">
        <v>30</v>
      </c>
      <c r="R111" s="92"/>
      <c r="S111" s="92">
        <v>20</v>
      </c>
      <c r="T111" s="95">
        <v>44661</v>
      </c>
      <c r="U111" s="95">
        <v>44864</v>
      </c>
      <c r="V111" s="94" t="s">
        <v>333</v>
      </c>
    </row>
    <row r="112" ht="43.5" customHeight="1" spans="1:22">
      <c r="A112" s="70">
        <v>106</v>
      </c>
      <c r="B112" s="72" t="s">
        <v>27</v>
      </c>
      <c r="C112" s="72" t="s">
        <v>28</v>
      </c>
      <c r="D112" s="72" t="s">
        <v>29</v>
      </c>
      <c r="E112" s="72" t="s">
        <v>30</v>
      </c>
      <c r="F112" s="72"/>
      <c r="G112" s="72"/>
      <c r="H112" s="72"/>
      <c r="I112" s="72"/>
      <c r="J112" s="72" t="s">
        <v>334</v>
      </c>
      <c r="K112" s="101">
        <v>7500000</v>
      </c>
      <c r="L112" s="101">
        <v>7500000</v>
      </c>
      <c r="M112" s="70" t="s">
        <v>36</v>
      </c>
      <c r="N112" s="70" t="s">
        <v>80</v>
      </c>
      <c r="O112" s="85" t="s">
        <v>175</v>
      </c>
      <c r="P112" s="92" t="s">
        <v>30</v>
      </c>
      <c r="Q112" s="92" t="s">
        <v>30</v>
      </c>
      <c r="R112" s="92"/>
      <c r="S112" s="92">
        <v>15</v>
      </c>
      <c r="T112" s="95">
        <v>44593</v>
      </c>
      <c r="U112" s="95">
        <v>44896</v>
      </c>
      <c r="V112" s="94" t="s">
        <v>335</v>
      </c>
    </row>
    <row r="113" ht="43.5" customHeight="1" spans="1:22">
      <c r="A113" s="70">
        <v>107</v>
      </c>
      <c r="B113" s="72" t="s">
        <v>56</v>
      </c>
      <c r="C113" s="72" t="s">
        <v>82</v>
      </c>
      <c r="D113" s="72" t="s">
        <v>104</v>
      </c>
      <c r="E113" s="72" t="s">
        <v>30</v>
      </c>
      <c r="F113" s="72"/>
      <c r="G113" s="72"/>
      <c r="H113" s="72"/>
      <c r="I113" s="72"/>
      <c r="J113" s="72" t="s">
        <v>336</v>
      </c>
      <c r="K113" s="101">
        <v>4830000</v>
      </c>
      <c r="L113" s="101">
        <v>4830000</v>
      </c>
      <c r="M113" s="70" t="s">
        <v>36</v>
      </c>
      <c r="N113" s="70" t="s">
        <v>37</v>
      </c>
      <c r="O113" s="85" t="s">
        <v>175</v>
      </c>
      <c r="P113" s="92" t="s">
        <v>30</v>
      </c>
      <c r="Q113" s="92" t="s">
        <v>30</v>
      </c>
      <c r="R113" s="92">
        <v>22</v>
      </c>
      <c r="S113" s="92">
        <v>450</v>
      </c>
      <c r="T113" s="95">
        <v>44788</v>
      </c>
      <c r="U113" s="95">
        <v>44925</v>
      </c>
      <c r="V113" s="94" t="s">
        <v>337</v>
      </c>
    </row>
    <row r="114" ht="43.5" customHeight="1" spans="1:22">
      <c r="A114" s="70">
        <v>108</v>
      </c>
      <c r="B114" s="72" t="s">
        <v>56</v>
      </c>
      <c r="C114" s="72" t="s">
        <v>57</v>
      </c>
      <c r="D114" s="72" t="s">
        <v>137</v>
      </c>
      <c r="E114" s="72" t="s">
        <v>39</v>
      </c>
      <c r="F114" s="72"/>
      <c r="G114" s="72"/>
      <c r="H114" s="72" t="s">
        <v>84</v>
      </c>
      <c r="I114" s="72" t="s">
        <v>338</v>
      </c>
      <c r="J114" s="72" t="s">
        <v>339</v>
      </c>
      <c r="K114" s="101">
        <v>1000000</v>
      </c>
      <c r="L114" s="101">
        <v>1000000</v>
      </c>
      <c r="M114" s="70" t="s">
        <v>36</v>
      </c>
      <c r="N114" s="70" t="s">
        <v>340</v>
      </c>
      <c r="O114" s="85" t="s">
        <v>175</v>
      </c>
      <c r="P114" s="92" t="s">
        <v>39</v>
      </c>
      <c r="Q114" s="92" t="s">
        <v>39</v>
      </c>
      <c r="R114" s="92"/>
      <c r="S114" s="92">
        <v>51</v>
      </c>
      <c r="T114" s="95">
        <v>44798</v>
      </c>
      <c r="U114" s="95">
        <v>44864</v>
      </c>
      <c r="V114" s="94" t="s">
        <v>341</v>
      </c>
    </row>
    <row r="115" ht="43.5" customHeight="1" spans="1:22">
      <c r="A115" s="70">
        <v>109</v>
      </c>
      <c r="B115" s="72" t="s">
        <v>56</v>
      </c>
      <c r="C115" s="72" t="s">
        <v>82</v>
      </c>
      <c r="D115" s="72" t="s">
        <v>108</v>
      </c>
      <c r="E115" s="72" t="s">
        <v>39</v>
      </c>
      <c r="F115" s="72"/>
      <c r="G115" s="72"/>
      <c r="H115" s="72" t="s">
        <v>33</v>
      </c>
      <c r="I115" s="72" t="s">
        <v>34</v>
      </c>
      <c r="J115" s="72" t="s">
        <v>342</v>
      </c>
      <c r="K115" s="101">
        <v>1000000</v>
      </c>
      <c r="L115" s="101">
        <v>1000000</v>
      </c>
      <c r="M115" s="70" t="s">
        <v>36</v>
      </c>
      <c r="N115" s="70" t="s">
        <v>340</v>
      </c>
      <c r="O115" s="85" t="s">
        <v>175</v>
      </c>
      <c r="P115" s="92" t="s">
        <v>39</v>
      </c>
      <c r="Q115" s="92" t="s">
        <v>39</v>
      </c>
      <c r="R115" s="92">
        <v>1</v>
      </c>
      <c r="S115" s="92">
        <v>621</v>
      </c>
      <c r="T115" s="95">
        <v>44676</v>
      </c>
      <c r="U115" s="95">
        <v>44880</v>
      </c>
      <c r="V115" s="94" t="s">
        <v>343</v>
      </c>
    </row>
    <row r="116" ht="43.5" customHeight="1" spans="1:22">
      <c r="A116" s="70">
        <v>110</v>
      </c>
      <c r="B116" s="72" t="s">
        <v>27</v>
      </c>
      <c r="C116" s="72" t="s">
        <v>28</v>
      </c>
      <c r="D116" s="72" t="s">
        <v>29</v>
      </c>
      <c r="E116" s="72" t="s">
        <v>39</v>
      </c>
      <c r="F116" s="72"/>
      <c r="G116" s="72"/>
      <c r="H116" s="72" t="s">
        <v>213</v>
      </c>
      <c r="I116" s="72" t="s">
        <v>217</v>
      </c>
      <c r="J116" s="72" t="s">
        <v>344</v>
      </c>
      <c r="K116" s="101">
        <v>1000000</v>
      </c>
      <c r="L116" s="101">
        <v>1000000</v>
      </c>
      <c r="M116" s="70" t="s">
        <v>36</v>
      </c>
      <c r="N116" s="70" t="s">
        <v>340</v>
      </c>
      <c r="O116" s="85" t="s">
        <v>175</v>
      </c>
      <c r="P116" s="92" t="s">
        <v>39</v>
      </c>
      <c r="Q116" s="92" t="s">
        <v>39</v>
      </c>
      <c r="R116" s="92"/>
      <c r="S116" s="92">
        <v>77</v>
      </c>
      <c r="T116" s="95">
        <v>44701</v>
      </c>
      <c r="U116" s="95">
        <v>44925</v>
      </c>
      <c r="V116" s="94" t="s">
        <v>345</v>
      </c>
    </row>
    <row r="117" ht="43.5" customHeight="1" spans="1:22">
      <c r="A117" s="70">
        <v>111</v>
      </c>
      <c r="B117" s="72" t="s">
        <v>56</v>
      </c>
      <c r="C117" s="72" t="s">
        <v>82</v>
      </c>
      <c r="D117" s="72" t="s">
        <v>83</v>
      </c>
      <c r="E117" s="72" t="s">
        <v>39</v>
      </c>
      <c r="F117" s="72"/>
      <c r="G117" s="72"/>
      <c r="H117" s="72" t="s">
        <v>230</v>
      </c>
      <c r="I117" s="72" t="s">
        <v>346</v>
      </c>
      <c r="J117" s="72" t="s">
        <v>347</v>
      </c>
      <c r="K117" s="101">
        <v>1000000</v>
      </c>
      <c r="L117" s="101">
        <v>1000000</v>
      </c>
      <c r="M117" s="70" t="s">
        <v>36</v>
      </c>
      <c r="N117" s="70" t="s">
        <v>340</v>
      </c>
      <c r="O117" s="85" t="s">
        <v>175</v>
      </c>
      <c r="P117" s="92" t="s">
        <v>39</v>
      </c>
      <c r="Q117" s="92" t="s">
        <v>39</v>
      </c>
      <c r="R117" s="92"/>
      <c r="S117" s="92">
        <v>1</v>
      </c>
      <c r="T117" s="95">
        <v>44788</v>
      </c>
      <c r="U117" s="95">
        <v>44880</v>
      </c>
      <c r="V117" s="94" t="s">
        <v>348</v>
      </c>
    </row>
    <row r="118" ht="43.5" customHeight="1" spans="1:22">
      <c r="A118" s="70">
        <v>112</v>
      </c>
      <c r="B118" s="72" t="s">
        <v>56</v>
      </c>
      <c r="C118" s="72" t="s">
        <v>57</v>
      </c>
      <c r="D118" s="72" t="s">
        <v>310</v>
      </c>
      <c r="E118" s="72" t="s">
        <v>39</v>
      </c>
      <c r="F118" s="72"/>
      <c r="G118" s="72"/>
      <c r="H118" s="72" t="s">
        <v>267</v>
      </c>
      <c r="I118" s="72" t="s">
        <v>349</v>
      </c>
      <c r="J118" s="72" t="s">
        <v>350</v>
      </c>
      <c r="K118" s="101">
        <v>1000000</v>
      </c>
      <c r="L118" s="101">
        <v>1000000</v>
      </c>
      <c r="M118" s="70" t="s">
        <v>36</v>
      </c>
      <c r="N118" s="70" t="s">
        <v>340</v>
      </c>
      <c r="O118" s="85" t="s">
        <v>175</v>
      </c>
      <c r="P118" s="92" t="s">
        <v>39</v>
      </c>
      <c r="Q118" s="92" t="s">
        <v>39</v>
      </c>
      <c r="R118" s="92">
        <v>1</v>
      </c>
      <c r="S118" s="92">
        <v>661</v>
      </c>
      <c r="T118" s="95">
        <v>44814</v>
      </c>
      <c r="U118" s="95">
        <v>44864</v>
      </c>
      <c r="V118" s="94" t="s">
        <v>351</v>
      </c>
    </row>
    <row r="119" ht="43.5" customHeight="1" spans="1:22">
      <c r="A119" s="70">
        <v>113</v>
      </c>
      <c r="B119" s="72" t="s">
        <v>352</v>
      </c>
      <c r="C119" s="72" t="s">
        <v>353</v>
      </c>
      <c r="D119" s="72" t="s">
        <v>354</v>
      </c>
      <c r="E119" s="72" t="s">
        <v>39</v>
      </c>
      <c r="F119" s="72"/>
      <c r="G119" s="72"/>
      <c r="H119" s="72" t="s">
        <v>143</v>
      </c>
      <c r="I119" s="72" t="s">
        <v>148</v>
      </c>
      <c r="J119" s="72" t="s">
        <v>355</v>
      </c>
      <c r="K119" s="101">
        <v>1000000</v>
      </c>
      <c r="L119" s="101">
        <v>1000000</v>
      </c>
      <c r="M119" s="70" t="s">
        <v>36</v>
      </c>
      <c r="N119" s="70" t="s">
        <v>340</v>
      </c>
      <c r="O119" s="85" t="s">
        <v>175</v>
      </c>
      <c r="P119" s="92" t="s">
        <v>39</v>
      </c>
      <c r="Q119" s="92" t="s">
        <v>39</v>
      </c>
      <c r="R119" s="92">
        <v>1</v>
      </c>
      <c r="S119" s="92">
        <v>200</v>
      </c>
      <c r="T119" s="95">
        <v>44697</v>
      </c>
      <c r="U119" s="95">
        <v>44866</v>
      </c>
      <c r="V119" s="94" t="s">
        <v>356</v>
      </c>
    </row>
    <row r="120" ht="43.5" customHeight="1" spans="1:22">
      <c r="A120" s="70">
        <v>114</v>
      </c>
      <c r="B120" s="72" t="s">
        <v>56</v>
      </c>
      <c r="C120" s="72" t="s">
        <v>57</v>
      </c>
      <c r="D120" s="72" t="s">
        <v>58</v>
      </c>
      <c r="E120" s="72" t="s">
        <v>357</v>
      </c>
      <c r="F120" s="72"/>
      <c r="G120" s="72"/>
      <c r="H120" s="72"/>
      <c r="I120" s="72"/>
      <c r="J120" s="72" t="s">
        <v>358</v>
      </c>
      <c r="K120" s="101">
        <v>700000</v>
      </c>
      <c r="L120" s="101">
        <v>700000</v>
      </c>
      <c r="M120" s="70" t="s">
        <v>36</v>
      </c>
      <c r="N120" s="70" t="s">
        <v>80</v>
      </c>
      <c r="O120" s="85" t="s">
        <v>175</v>
      </c>
      <c r="P120" s="92" t="s">
        <v>357</v>
      </c>
      <c r="Q120" s="92" t="s">
        <v>357</v>
      </c>
      <c r="R120" s="92"/>
      <c r="S120" s="92">
        <v>106</v>
      </c>
      <c r="T120" s="95">
        <v>44562</v>
      </c>
      <c r="U120" s="95">
        <v>44926</v>
      </c>
      <c r="V120" s="94" t="s">
        <v>359</v>
      </c>
    </row>
    <row r="121" ht="43.5" customHeight="1" spans="1:22">
      <c r="A121" s="70">
        <v>115</v>
      </c>
      <c r="B121" s="72" t="s">
        <v>27</v>
      </c>
      <c r="C121" s="72" t="s">
        <v>28</v>
      </c>
      <c r="D121" s="72" t="s">
        <v>49</v>
      </c>
      <c r="E121" s="72" t="s">
        <v>30</v>
      </c>
      <c r="F121" s="72"/>
      <c r="G121" s="72"/>
      <c r="H121" s="72"/>
      <c r="I121" s="72"/>
      <c r="J121" s="72" t="s">
        <v>360</v>
      </c>
      <c r="K121" s="101">
        <v>306331.6</v>
      </c>
      <c r="L121" s="101">
        <v>306331.6</v>
      </c>
      <c r="M121" s="70" t="s">
        <v>36</v>
      </c>
      <c r="N121" s="70" t="s">
        <v>340</v>
      </c>
      <c r="O121" s="85" t="s">
        <v>175</v>
      </c>
      <c r="P121" s="92" t="s">
        <v>30</v>
      </c>
      <c r="Q121" s="92" t="s">
        <v>30</v>
      </c>
      <c r="R121" s="92"/>
      <c r="S121" s="92">
        <v>380</v>
      </c>
      <c r="T121" s="95">
        <v>44621</v>
      </c>
      <c r="U121" s="95">
        <v>44926</v>
      </c>
      <c r="V121" s="94" t="s">
        <v>361</v>
      </c>
    </row>
    <row r="122" ht="43.5" customHeight="1" spans="1:22">
      <c r="A122" s="70">
        <v>116</v>
      </c>
      <c r="B122" s="72" t="s">
        <v>27</v>
      </c>
      <c r="C122" s="72" t="s">
        <v>28</v>
      </c>
      <c r="D122" s="72" t="s">
        <v>49</v>
      </c>
      <c r="E122" s="72" t="s">
        <v>30</v>
      </c>
      <c r="F122" s="72"/>
      <c r="G122" s="72"/>
      <c r="H122" s="72"/>
      <c r="I122" s="72"/>
      <c r="J122" s="72" t="s">
        <v>362</v>
      </c>
      <c r="K122" s="101">
        <v>7956340.5</v>
      </c>
      <c r="L122" s="101">
        <v>7956340.5</v>
      </c>
      <c r="M122" s="70" t="s">
        <v>36</v>
      </c>
      <c r="N122" s="70" t="s">
        <v>340</v>
      </c>
      <c r="O122" s="85" t="s">
        <v>175</v>
      </c>
      <c r="P122" s="92" t="s">
        <v>30</v>
      </c>
      <c r="Q122" s="92" t="s">
        <v>30</v>
      </c>
      <c r="R122" s="92"/>
      <c r="S122" s="92">
        <v>18</v>
      </c>
      <c r="T122" s="95">
        <v>44621</v>
      </c>
      <c r="U122" s="95">
        <v>44926</v>
      </c>
      <c r="V122" s="94" t="s">
        <v>363</v>
      </c>
    </row>
    <row r="123" ht="43.5" customHeight="1" spans="1:22">
      <c r="A123" s="70">
        <v>117</v>
      </c>
      <c r="B123" s="72" t="s">
        <v>352</v>
      </c>
      <c r="C123" s="72" t="s">
        <v>353</v>
      </c>
      <c r="D123" s="72" t="s">
        <v>354</v>
      </c>
      <c r="E123" s="72" t="s">
        <v>39</v>
      </c>
      <c r="F123" s="72"/>
      <c r="G123" s="72"/>
      <c r="H123" s="72" t="s">
        <v>277</v>
      </c>
      <c r="I123" s="72" t="s">
        <v>303</v>
      </c>
      <c r="J123" s="72" t="s">
        <v>304</v>
      </c>
      <c r="K123" s="101">
        <v>1000000</v>
      </c>
      <c r="L123" s="101">
        <v>1000000</v>
      </c>
      <c r="M123" s="70" t="s">
        <v>36</v>
      </c>
      <c r="N123" s="70" t="s">
        <v>340</v>
      </c>
      <c r="O123" s="85" t="s">
        <v>175</v>
      </c>
      <c r="P123" s="92" t="s">
        <v>39</v>
      </c>
      <c r="Q123" s="92" t="s">
        <v>39</v>
      </c>
      <c r="R123" s="92"/>
      <c r="S123" s="92">
        <v>58</v>
      </c>
      <c r="T123" s="95">
        <v>44682</v>
      </c>
      <c r="U123" s="95">
        <v>44864</v>
      </c>
      <c r="V123" s="94" t="s">
        <v>364</v>
      </c>
    </row>
    <row r="124" ht="43.5" customHeight="1" spans="1:22">
      <c r="A124" s="70">
        <v>118</v>
      </c>
      <c r="B124" s="72" t="s">
        <v>352</v>
      </c>
      <c r="C124" s="72" t="s">
        <v>353</v>
      </c>
      <c r="D124" s="72" t="s">
        <v>354</v>
      </c>
      <c r="E124" s="72" t="s">
        <v>39</v>
      </c>
      <c r="F124" s="72"/>
      <c r="G124" s="72"/>
      <c r="H124" s="72" t="s">
        <v>291</v>
      </c>
      <c r="I124" s="72" t="s">
        <v>292</v>
      </c>
      <c r="J124" s="72" t="s">
        <v>365</v>
      </c>
      <c r="K124" s="101">
        <v>2000000</v>
      </c>
      <c r="L124" s="101">
        <v>2000000</v>
      </c>
      <c r="M124" s="70" t="s">
        <v>36</v>
      </c>
      <c r="N124" s="70" t="s">
        <v>340</v>
      </c>
      <c r="O124" s="85" t="s">
        <v>175</v>
      </c>
      <c r="P124" s="92" t="s">
        <v>39</v>
      </c>
      <c r="Q124" s="92" t="s">
        <v>39</v>
      </c>
      <c r="R124" s="92"/>
      <c r="S124" s="92"/>
      <c r="T124" s="95"/>
      <c r="U124" s="95"/>
      <c r="V124" s="94" t="s">
        <v>366</v>
      </c>
    </row>
    <row r="125" ht="43.5" customHeight="1" spans="1:22">
      <c r="A125" s="70">
        <v>119</v>
      </c>
      <c r="B125" s="72" t="s">
        <v>56</v>
      </c>
      <c r="C125" s="72" t="s">
        <v>57</v>
      </c>
      <c r="D125" s="72" t="s">
        <v>58</v>
      </c>
      <c r="E125" s="72" t="s">
        <v>59</v>
      </c>
      <c r="F125" s="72"/>
      <c r="G125" s="72"/>
      <c r="H125" s="72" t="s">
        <v>61</v>
      </c>
      <c r="I125" s="72" t="s">
        <v>60</v>
      </c>
      <c r="J125" s="72" t="s">
        <v>367</v>
      </c>
      <c r="K125" s="101">
        <v>2000000</v>
      </c>
      <c r="L125" s="101">
        <v>2000000</v>
      </c>
      <c r="M125" s="70" t="s">
        <v>36</v>
      </c>
      <c r="N125" s="70" t="s">
        <v>340</v>
      </c>
      <c r="O125" s="85" t="s">
        <v>175</v>
      </c>
      <c r="P125" s="92" t="s">
        <v>123</v>
      </c>
      <c r="Q125" s="92" t="s">
        <v>59</v>
      </c>
      <c r="R125" s="92"/>
      <c r="S125" s="92">
        <v>28</v>
      </c>
      <c r="T125" s="95">
        <v>44805</v>
      </c>
      <c r="U125" s="95">
        <v>44835</v>
      </c>
      <c r="V125" s="94" t="s">
        <v>368</v>
      </c>
    </row>
    <row r="126" ht="43.5" customHeight="1" spans="1:22">
      <c r="A126" s="70">
        <v>120</v>
      </c>
      <c r="B126" s="72" t="s">
        <v>27</v>
      </c>
      <c r="C126" s="72" t="s">
        <v>41</v>
      </c>
      <c r="D126" s="72" t="s">
        <v>42</v>
      </c>
      <c r="E126" s="72" t="s">
        <v>369</v>
      </c>
      <c r="F126" s="72"/>
      <c r="G126" s="72"/>
      <c r="H126" s="72" t="s">
        <v>200</v>
      </c>
      <c r="I126" s="72" t="s">
        <v>370</v>
      </c>
      <c r="J126" s="72" t="s">
        <v>371</v>
      </c>
      <c r="K126" s="101">
        <v>1030000</v>
      </c>
      <c r="L126" s="101">
        <v>1030000</v>
      </c>
      <c r="M126" s="70" t="s">
        <v>36</v>
      </c>
      <c r="N126" s="70" t="s">
        <v>340</v>
      </c>
      <c r="O126" s="85" t="s">
        <v>175</v>
      </c>
      <c r="P126" s="92" t="s">
        <v>369</v>
      </c>
      <c r="Q126" s="92" t="s">
        <v>369</v>
      </c>
      <c r="R126" s="92"/>
      <c r="S126" s="92">
        <v>50</v>
      </c>
      <c r="T126" s="95">
        <v>43819</v>
      </c>
      <c r="U126" s="95">
        <v>44139</v>
      </c>
      <c r="V126" s="94" t="s">
        <v>372</v>
      </c>
    </row>
    <row r="127" ht="43.5" customHeight="1" spans="1:22">
      <c r="A127" s="70">
        <v>121</v>
      </c>
      <c r="B127" s="72" t="s">
        <v>56</v>
      </c>
      <c r="C127" s="72" t="s">
        <v>57</v>
      </c>
      <c r="D127" s="72" t="s">
        <v>58</v>
      </c>
      <c r="E127" s="72" t="s">
        <v>373</v>
      </c>
      <c r="F127" s="72"/>
      <c r="G127" s="72"/>
      <c r="H127" s="72" t="s">
        <v>200</v>
      </c>
      <c r="I127" s="72" t="s">
        <v>374</v>
      </c>
      <c r="J127" s="72" t="s">
        <v>375</v>
      </c>
      <c r="K127" s="101">
        <v>1200000</v>
      </c>
      <c r="L127" s="101">
        <v>1200000</v>
      </c>
      <c r="M127" s="70" t="s">
        <v>36</v>
      </c>
      <c r="N127" s="70" t="s">
        <v>340</v>
      </c>
      <c r="O127" s="85" t="s">
        <v>175</v>
      </c>
      <c r="P127" s="92" t="s">
        <v>357</v>
      </c>
      <c r="Q127" s="92" t="s">
        <v>373</v>
      </c>
      <c r="R127" s="92"/>
      <c r="S127" s="92">
        <v>10</v>
      </c>
      <c r="T127" s="95">
        <v>43983</v>
      </c>
      <c r="U127" s="95">
        <v>44075</v>
      </c>
      <c r="V127" s="94" t="s">
        <v>376</v>
      </c>
    </row>
    <row r="128" ht="43.5" customHeight="1" spans="1:22">
      <c r="A128" s="70">
        <v>122</v>
      </c>
      <c r="B128" s="72" t="s">
        <v>56</v>
      </c>
      <c r="C128" s="72" t="s">
        <v>57</v>
      </c>
      <c r="D128" s="72" t="s">
        <v>58</v>
      </c>
      <c r="E128" s="72" t="s">
        <v>39</v>
      </c>
      <c r="F128" s="72"/>
      <c r="G128" s="72"/>
      <c r="H128" s="72" t="s">
        <v>61</v>
      </c>
      <c r="I128" s="72" t="s">
        <v>377</v>
      </c>
      <c r="J128" s="72" t="s">
        <v>378</v>
      </c>
      <c r="K128" s="101">
        <v>2780000</v>
      </c>
      <c r="L128" s="101">
        <v>2780000</v>
      </c>
      <c r="M128" s="70" t="s">
        <v>36</v>
      </c>
      <c r="N128" s="70" t="s">
        <v>340</v>
      </c>
      <c r="O128" s="85" t="s">
        <v>175</v>
      </c>
      <c r="P128" s="92" t="s">
        <v>39</v>
      </c>
      <c r="Q128" s="92" t="s">
        <v>39</v>
      </c>
      <c r="R128" s="92"/>
      <c r="S128" s="92">
        <v>35</v>
      </c>
      <c r="T128" s="95">
        <v>44786</v>
      </c>
      <c r="U128" s="95">
        <v>44842</v>
      </c>
      <c r="V128" s="94" t="s">
        <v>379</v>
      </c>
    </row>
    <row r="129" ht="43.5" customHeight="1" spans="1:22">
      <c r="A129" s="70">
        <v>123</v>
      </c>
      <c r="B129" s="72" t="s">
        <v>56</v>
      </c>
      <c r="C129" s="72" t="s">
        <v>57</v>
      </c>
      <c r="D129" s="72" t="s">
        <v>58</v>
      </c>
      <c r="E129" s="72" t="s">
        <v>39</v>
      </c>
      <c r="F129" s="72"/>
      <c r="G129" s="72"/>
      <c r="H129" s="72" t="s">
        <v>61</v>
      </c>
      <c r="I129" s="72" t="s">
        <v>60</v>
      </c>
      <c r="J129" s="72" t="s">
        <v>380</v>
      </c>
      <c r="K129" s="101">
        <v>536000</v>
      </c>
      <c r="L129" s="101">
        <v>536000</v>
      </c>
      <c r="M129" s="70" t="s">
        <v>36</v>
      </c>
      <c r="N129" s="70" t="s">
        <v>340</v>
      </c>
      <c r="O129" s="85" t="s">
        <v>175</v>
      </c>
      <c r="P129" s="92" t="s">
        <v>39</v>
      </c>
      <c r="Q129" s="92" t="s">
        <v>39</v>
      </c>
      <c r="R129" s="92"/>
      <c r="S129" s="92">
        <v>28</v>
      </c>
      <c r="T129" s="95">
        <v>43952</v>
      </c>
      <c r="U129" s="95">
        <v>44013</v>
      </c>
      <c r="V129" s="94" t="s">
        <v>381</v>
      </c>
    </row>
    <row r="130" ht="43.5" customHeight="1" spans="1:22">
      <c r="A130" s="70">
        <v>124</v>
      </c>
      <c r="B130" s="72" t="s">
        <v>27</v>
      </c>
      <c r="C130" s="72" t="s">
        <v>41</v>
      </c>
      <c r="D130" s="72" t="s">
        <v>42</v>
      </c>
      <c r="E130" s="72" t="s">
        <v>39</v>
      </c>
      <c r="F130" s="72"/>
      <c r="G130" s="72"/>
      <c r="H130" s="72" t="s">
        <v>61</v>
      </c>
      <c r="I130" s="72" t="s">
        <v>261</v>
      </c>
      <c r="J130" s="72" t="s">
        <v>382</v>
      </c>
      <c r="K130" s="101">
        <v>2000000</v>
      </c>
      <c r="L130" s="101">
        <v>2000000</v>
      </c>
      <c r="M130" s="70" t="s">
        <v>36</v>
      </c>
      <c r="N130" s="70" t="s">
        <v>340</v>
      </c>
      <c r="O130" s="85" t="s">
        <v>175</v>
      </c>
      <c r="P130" s="92" t="s">
        <v>39</v>
      </c>
      <c r="Q130" s="92" t="s">
        <v>39</v>
      </c>
      <c r="R130" s="92"/>
      <c r="S130" s="92">
        <v>36</v>
      </c>
      <c r="T130" s="95">
        <v>44835</v>
      </c>
      <c r="U130" s="95">
        <v>44915</v>
      </c>
      <c r="V130" s="94" t="s">
        <v>383</v>
      </c>
    </row>
    <row r="131" ht="43.5" customHeight="1" spans="1:22">
      <c r="A131" s="70">
        <v>125</v>
      </c>
      <c r="B131" s="72" t="s">
        <v>56</v>
      </c>
      <c r="C131" s="72" t="s">
        <v>57</v>
      </c>
      <c r="D131" s="72" t="s">
        <v>58</v>
      </c>
      <c r="E131" s="72" t="s">
        <v>39</v>
      </c>
      <c r="F131" s="72"/>
      <c r="G131" s="72"/>
      <c r="H131" s="72" t="s">
        <v>177</v>
      </c>
      <c r="I131" s="72" t="s">
        <v>184</v>
      </c>
      <c r="J131" s="72" t="s">
        <v>384</v>
      </c>
      <c r="K131" s="101">
        <v>300000</v>
      </c>
      <c r="L131" s="101">
        <v>300000</v>
      </c>
      <c r="M131" s="70" t="s">
        <v>36</v>
      </c>
      <c r="N131" s="70" t="s">
        <v>340</v>
      </c>
      <c r="O131" s="85" t="s">
        <v>175</v>
      </c>
      <c r="P131" s="92" t="s">
        <v>39</v>
      </c>
      <c r="Q131" s="92" t="s">
        <v>39</v>
      </c>
      <c r="R131" s="92"/>
      <c r="S131" s="92">
        <v>314</v>
      </c>
      <c r="T131" s="95">
        <v>44835</v>
      </c>
      <c r="U131" s="95">
        <v>44895</v>
      </c>
      <c r="V131" s="94" t="s">
        <v>385</v>
      </c>
    </row>
    <row r="132" ht="43.5" customHeight="1" spans="1:22">
      <c r="A132" s="70">
        <v>126</v>
      </c>
      <c r="B132" s="72" t="s">
        <v>27</v>
      </c>
      <c r="C132" s="72" t="s">
        <v>28</v>
      </c>
      <c r="D132" s="72" t="s">
        <v>29</v>
      </c>
      <c r="E132" s="72" t="s">
        <v>30</v>
      </c>
      <c r="F132" s="72"/>
      <c r="G132" s="72"/>
      <c r="H132" s="72"/>
      <c r="I132" s="72"/>
      <c r="J132" s="72" t="s">
        <v>386</v>
      </c>
      <c r="K132" s="101">
        <v>7355000</v>
      </c>
      <c r="L132" s="101">
        <v>7355000</v>
      </c>
      <c r="M132" s="70" t="s">
        <v>36</v>
      </c>
      <c r="N132" s="70" t="s">
        <v>340</v>
      </c>
      <c r="O132" s="85" t="s">
        <v>175</v>
      </c>
      <c r="P132" s="92" t="s">
        <v>30</v>
      </c>
      <c r="Q132" s="92" t="s">
        <v>30</v>
      </c>
      <c r="R132" s="92"/>
      <c r="S132" s="92"/>
      <c r="T132" s="95">
        <v>44593</v>
      </c>
      <c r="U132" s="95">
        <v>44896</v>
      </c>
      <c r="V132" s="94" t="s">
        <v>387</v>
      </c>
    </row>
    <row r="133" ht="43.5" customHeight="1" spans="1:22">
      <c r="A133" s="70">
        <v>127</v>
      </c>
      <c r="B133" s="72" t="s">
        <v>27</v>
      </c>
      <c r="C133" s="72" t="s">
        <v>28</v>
      </c>
      <c r="D133" s="72" t="s">
        <v>29</v>
      </c>
      <c r="E133" s="72" t="s">
        <v>30</v>
      </c>
      <c r="F133" s="72"/>
      <c r="G133" s="72"/>
      <c r="H133" s="72" t="s">
        <v>291</v>
      </c>
      <c r="I133" s="72" t="s">
        <v>388</v>
      </c>
      <c r="J133" s="72" t="s">
        <v>389</v>
      </c>
      <c r="K133" s="101">
        <v>1200000</v>
      </c>
      <c r="L133" s="101">
        <v>1200000</v>
      </c>
      <c r="M133" s="70" t="s">
        <v>36</v>
      </c>
      <c r="N133" s="70" t="s">
        <v>340</v>
      </c>
      <c r="O133" s="85" t="s">
        <v>175</v>
      </c>
      <c r="P133" s="92" t="s">
        <v>30</v>
      </c>
      <c r="Q133" s="92" t="s">
        <v>30</v>
      </c>
      <c r="R133" s="92"/>
      <c r="S133" s="92">
        <v>6</v>
      </c>
      <c r="T133" s="95">
        <v>44713</v>
      </c>
      <c r="U133" s="95">
        <v>44896</v>
      </c>
      <c r="V133" s="94" t="s">
        <v>390</v>
      </c>
    </row>
    <row r="134" ht="43.5" customHeight="1" spans="1:22">
      <c r="A134" s="70">
        <v>128</v>
      </c>
      <c r="B134" s="72" t="s">
        <v>56</v>
      </c>
      <c r="C134" s="72" t="s">
        <v>57</v>
      </c>
      <c r="D134" s="72" t="s">
        <v>58</v>
      </c>
      <c r="E134" s="72" t="s">
        <v>59</v>
      </c>
      <c r="F134" s="72"/>
      <c r="G134" s="72"/>
      <c r="H134" s="72" t="s">
        <v>61</v>
      </c>
      <c r="I134" s="72" t="s">
        <v>248</v>
      </c>
      <c r="J134" s="72" t="s">
        <v>391</v>
      </c>
      <c r="K134" s="101">
        <v>600000</v>
      </c>
      <c r="L134" s="101">
        <v>600000</v>
      </c>
      <c r="M134" s="70" t="s">
        <v>36</v>
      </c>
      <c r="N134" s="70" t="s">
        <v>340</v>
      </c>
      <c r="O134" s="85" t="s">
        <v>175</v>
      </c>
      <c r="P134" s="92" t="s">
        <v>357</v>
      </c>
      <c r="Q134" s="92" t="s">
        <v>59</v>
      </c>
      <c r="R134" s="92">
        <v>1</v>
      </c>
      <c r="S134" s="92">
        <v>433</v>
      </c>
      <c r="T134" s="95">
        <v>44835</v>
      </c>
      <c r="U134" s="95">
        <v>44915</v>
      </c>
      <c r="V134" s="94" t="s">
        <v>392</v>
      </c>
    </row>
    <row r="135" ht="43.5" customHeight="1" spans="1:22">
      <c r="A135" s="70">
        <v>129</v>
      </c>
      <c r="B135" s="72" t="s">
        <v>56</v>
      </c>
      <c r="C135" s="72" t="s">
        <v>57</v>
      </c>
      <c r="D135" s="72" t="s">
        <v>137</v>
      </c>
      <c r="E135" s="72" t="s">
        <v>393</v>
      </c>
      <c r="F135" s="72"/>
      <c r="G135" s="72"/>
      <c r="H135" s="72" t="s">
        <v>84</v>
      </c>
      <c r="I135" s="72" t="s">
        <v>338</v>
      </c>
      <c r="J135" s="72" t="s">
        <v>394</v>
      </c>
      <c r="K135" s="101">
        <v>2000000</v>
      </c>
      <c r="L135" s="101">
        <v>2000000</v>
      </c>
      <c r="M135" s="70" t="s">
        <v>36</v>
      </c>
      <c r="N135" s="70" t="s">
        <v>340</v>
      </c>
      <c r="O135" s="85" t="s">
        <v>175</v>
      </c>
      <c r="P135" s="92" t="s">
        <v>138</v>
      </c>
      <c r="Q135" s="92" t="s">
        <v>393</v>
      </c>
      <c r="R135" s="92"/>
      <c r="S135" s="92">
        <v>56</v>
      </c>
      <c r="T135" s="95">
        <v>44835</v>
      </c>
      <c r="U135" s="95">
        <v>44915</v>
      </c>
      <c r="V135" s="94" t="s">
        <v>395</v>
      </c>
    </row>
    <row r="136" ht="43.5" customHeight="1" spans="1:22">
      <c r="A136" s="70">
        <v>130</v>
      </c>
      <c r="B136" s="72" t="s">
        <v>27</v>
      </c>
      <c r="C136" s="72" t="s">
        <v>97</v>
      </c>
      <c r="D136" s="72" t="s">
        <v>396</v>
      </c>
      <c r="E136" s="72" t="s">
        <v>30</v>
      </c>
      <c r="F136" s="72"/>
      <c r="G136" s="72"/>
      <c r="H136" s="72"/>
      <c r="I136" s="72"/>
      <c r="J136" s="72" t="s">
        <v>397</v>
      </c>
      <c r="K136" s="101">
        <v>574000</v>
      </c>
      <c r="L136" s="101">
        <v>574000</v>
      </c>
      <c r="M136" s="70" t="s">
        <v>36</v>
      </c>
      <c r="N136" s="70" t="s">
        <v>340</v>
      </c>
      <c r="O136" s="85" t="s">
        <v>175</v>
      </c>
      <c r="P136" s="92" t="s">
        <v>30</v>
      </c>
      <c r="Q136" s="92" t="s">
        <v>30</v>
      </c>
      <c r="R136" s="92"/>
      <c r="S136" s="92">
        <v>25</v>
      </c>
      <c r="T136" s="95">
        <v>44652</v>
      </c>
      <c r="U136" s="95">
        <v>44986</v>
      </c>
      <c r="V136" s="94" t="s">
        <v>398</v>
      </c>
    </row>
    <row r="137" ht="43.5" customHeight="1" spans="1:22">
      <c r="A137" s="70">
        <v>131</v>
      </c>
      <c r="B137" s="72" t="s">
        <v>27</v>
      </c>
      <c r="C137" s="72" t="s">
        <v>28</v>
      </c>
      <c r="D137" s="72" t="s">
        <v>49</v>
      </c>
      <c r="E137" s="72" t="s">
        <v>399</v>
      </c>
      <c r="F137" s="72"/>
      <c r="G137" s="72"/>
      <c r="H137" s="72" t="s">
        <v>70</v>
      </c>
      <c r="I137" s="72"/>
      <c r="J137" s="72" t="s">
        <v>400</v>
      </c>
      <c r="K137" s="101">
        <v>480000</v>
      </c>
      <c r="L137" s="101">
        <v>480000</v>
      </c>
      <c r="M137" s="70" t="s">
        <v>36</v>
      </c>
      <c r="N137" s="70" t="s">
        <v>340</v>
      </c>
      <c r="O137" s="85" t="s">
        <v>175</v>
      </c>
      <c r="P137" s="92" t="s">
        <v>30</v>
      </c>
      <c r="Q137" s="92" t="s">
        <v>399</v>
      </c>
      <c r="R137" s="92">
        <v>1</v>
      </c>
      <c r="S137" s="92">
        <v>238</v>
      </c>
      <c r="T137" s="95">
        <v>44540</v>
      </c>
      <c r="U137" s="95">
        <v>44602</v>
      </c>
      <c r="V137" s="94" t="s">
        <v>401</v>
      </c>
    </row>
    <row r="138" ht="43.5" customHeight="1" spans="1:22">
      <c r="A138" s="70">
        <v>132</v>
      </c>
      <c r="B138" s="72" t="s">
        <v>27</v>
      </c>
      <c r="C138" s="72" t="s">
        <v>313</v>
      </c>
      <c r="D138" s="72" t="s">
        <v>314</v>
      </c>
      <c r="E138" s="72" t="s">
        <v>30</v>
      </c>
      <c r="F138" s="72"/>
      <c r="G138" s="72"/>
      <c r="H138" s="72" t="s">
        <v>177</v>
      </c>
      <c r="I138" s="72" t="s">
        <v>221</v>
      </c>
      <c r="J138" s="72" t="s">
        <v>402</v>
      </c>
      <c r="K138" s="101">
        <v>1000000</v>
      </c>
      <c r="L138" s="101">
        <v>1000000</v>
      </c>
      <c r="M138" s="70" t="s">
        <v>36</v>
      </c>
      <c r="N138" s="70" t="s">
        <v>340</v>
      </c>
      <c r="O138" s="85" t="s">
        <v>175</v>
      </c>
      <c r="P138" s="92" t="s">
        <v>30</v>
      </c>
      <c r="Q138" s="92" t="s">
        <v>30</v>
      </c>
      <c r="R138" s="92"/>
      <c r="S138" s="92">
        <v>5</v>
      </c>
      <c r="T138" s="95">
        <v>44621</v>
      </c>
      <c r="U138" s="95">
        <v>44926</v>
      </c>
      <c r="V138" s="94" t="s">
        <v>403</v>
      </c>
    </row>
    <row r="139" ht="43.5" customHeight="1" spans="1:22">
      <c r="A139" s="70">
        <v>133</v>
      </c>
      <c r="B139" s="72" t="s">
        <v>27</v>
      </c>
      <c r="C139" s="72" t="s">
        <v>313</v>
      </c>
      <c r="D139" s="72" t="s">
        <v>314</v>
      </c>
      <c r="E139" s="72" t="s">
        <v>30</v>
      </c>
      <c r="F139" s="72"/>
      <c r="G139" s="72"/>
      <c r="H139" s="72" t="s">
        <v>84</v>
      </c>
      <c r="I139" s="72" t="s">
        <v>404</v>
      </c>
      <c r="J139" s="72" t="s">
        <v>405</v>
      </c>
      <c r="K139" s="101">
        <v>1000000</v>
      </c>
      <c r="L139" s="101">
        <v>1000000</v>
      </c>
      <c r="M139" s="70" t="s">
        <v>36</v>
      </c>
      <c r="N139" s="70" t="s">
        <v>340</v>
      </c>
      <c r="O139" s="85" t="s">
        <v>175</v>
      </c>
      <c r="P139" s="92" t="s">
        <v>30</v>
      </c>
      <c r="Q139" s="92" t="s">
        <v>30</v>
      </c>
      <c r="R139" s="92"/>
      <c r="S139" s="92">
        <v>5</v>
      </c>
      <c r="T139" s="95">
        <v>44621</v>
      </c>
      <c r="U139" s="95">
        <v>44895</v>
      </c>
      <c r="V139" s="94" t="s">
        <v>406</v>
      </c>
    </row>
    <row r="140" ht="43.5" customHeight="1" spans="1:22">
      <c r="A140" s="70">
        <v>134</v>
      </c>
      <c r="B140" s="72" t="s">
        <v>27</v>
      </c>
      <c r="C140" s="72" t="s">
        <v>313</v>
      </c>
      <c r="D140" s="72" t="s">
        <v>314</v>
      </c>
      <c r="E140" s="72" t="s">
        <v>30</v>
      </c>
      <c r="F140" s="72"/>
      <c r="G140" s="72"/>
      <c r="H140" s="72" t="s">
        <v>33</v>
      </c>
      <c r="I140" s="72" t="s">
        <v>223</v>
      </c>
      <c r="J140" s="72" t="s">
        <v>407</v>
      </c>
      <c r="K140" s="101">
        <v>1500000</v>
      </c>
      <c r="L140" s="101">
        <v>1500000</v>
      </c>
      <c r="M140" s="70" t="s">
        <v>36</v>
      </c>
      <c r="N140" s="70" t="s">
        <v>340</v>
      </c>
      <c r="O140" s="85" t="s">
        <v>175</v>
      </c>
      <c r="P140" s="92" t="s">
        <v>30</v>
      </c>
      <c r="Q140" s="92" t="s">
        <v>30</v>
      </c>
      <c r="R140" s="92">
        <v>13</v>
      </c>
      <c r="S140" s="92">
        <v>41</v>
      </c>
      <c r="T140" s="95">
        <v>44571</v>
      </c>
      <c r="U140" s="95">
        <v>44803</v>
      </c>
      <c r="V140" s="94" t="s">
        <v>408</v>
      </c>
    </row>
    <row r="141" ht="43.5" customHeight="1" spans="1:22">
      <c r="A141" s="70">
        <v>135</v>
      </c>
      <c r="B141" s="72" t="s">
        <v>27</v>
      </c>
      <c r="C141" s="72" t="s">
        <v>313</v>
      </c>
      <c r="D141" s="72" t="s">
        <v>314</v>
      </c>
      <c r="E141" s="72" t="s">
        <v>30</v>
      </c>
      <c r="F141" s="72"/>
      <c r="G141" s="72"/>
      <c r="H141" s="72" t="s">
        <v>151</v>
      </c>
      <c r="I141" s="72" t="s">
        <v>409</v>
      </c>
      <c r="J141" s="72" t="s">
        <v>410</v>
      </c>
      <c r="K141" s="101">
        <v>150000</v>
      </c>
      <c r="L141" s="101">
        <v>150000</v>
      </c>
      <c r="M141" s="70" t="s">
        <v>36</v>
      </c>
      <c r="N141" s="70" t="s">
        <v>340</v>
      </c>
      <c r="O141" s="85" t="s">
        <v>175</v>
      </c>
      <c r="P141" s="92" t="s">
        <v>30</v>
      </c>
      <c r="Q141" s="92" t="s">
        <v>30</v>
      </c>
      <c r="R141" s="92"/>
      <c r="S141" s="92">
        <v>2</v>
      </c>
      <c r="T141" s="95">
        <v>44621</v>
      </c>
      <c r="U141" s="95">
        <v>44711</v>
      </c>
      <c r="V141" s="94" t="s">
        <v>411</v>
      </c>
    </row>
    <row r="142" ht="43.5" customHeight="1" spans="1:22">
      <c r="A142" s="70">
        <v>136</v>
      </c>
      <c r="B142" s="72" t="s">
        <v>27</v>
      </c>
      <c r="C142" s="72" t="s">
        <v>313</v>
      </c>
      <c r="D142" s="72" t="s">
        <v>314</v>
      </c>
      <c r="E142" s="72" t="s">
        <v>30</v>
      </c>
      <c r="F142" s="72"/>
      <c r="G142" s="72"/>
      <c r="H142" s="72" t="s">
        <v>33</v>
      </c>
      <c r="I142" s="72" t="s">
        <v>412</v>
      </c>
      <c r="J142" s="72" t="s">
        <v>413</v>
      </c>
      <c r="K142" s="101">
        <v>1000000</v>
      </c>
      <c r="L142" s="101">
        <v>1000000</v>
      </c>
      <c r="M142" s="70" t="s">
        <v>36</v>
      </c>
      <c r="N142" s="70" t="s">
        <v>340</v>
      </c>
      <c r="O142" s="85" t="s">
        <v>175</v>
      </c>
      <c r="P142" s="92" t="s">
        <v>30</v>
      </c>
      <c r="Q142" s="92" t="s">
        <v>30</v>
      </c>
      <c r="R142" s="92"/>
      <c r="S142" s="92">
        <v>5</v>
      </c>
      <c r="T142" s="95">
        <v>44722</v>
      </c>
      <c r="U142" s="95">
        <v>44849</v>
      </c>
      <c r="V142" s="94" t="s">
        <v>414</v>
      </c>
    </row>
    <row r="143" ht="43.5" customHeight="1" spans="1:22">
      <c r="A143" s="70">
        <v>137</v>
      </c>
      <c r="B143" s="72" t="s">
        <v>27</v>
      </c>
      <c r="C143" s="72" t="s">
        <v>313</v>
      </c>
      <c r="D143" s="72" t="s">
        <v>314</v>
      </c>
      <c r="E143" s="72" t="s">
        <v>30</v>
      </c>
      <c r="F143" s="72"/>
      <c r="G143" s="72"/>
      <c r="H143" s="72" t="s">
        <v>70</v>
      </c>
      <c r="I143" s="72" t="s">
        <v>415</v>
      </c>
      <c r="J143" s="72" t="s">
        <v>416</v>
      </c>
      <c r="K143" s="101">
        <v>13000000</v>
      </c>
      <c r="L143" s="101">
        <v>13000000</v>
      </c>
      <c r="M143" s="70" t="s">
        <v>36</v>
      </c>
      <c r="N143" s="70" t="s">
        <v>340</v>
      </c>
      <c r="O143" s="85" t="s">
        <v>175</v>
      </c>
      <c r="P143" s="92" t="s">
        <v>30</v>
      </c>
      <c r="Q143" s="92" t="s">
        <v>30</v>
      </c>
      <c r="R143" s="92"/>
      <c r="S143" s="92">
        <v>21</v>
      </c>
      <c r="T143" s="95">
        <v>44774</v>
      </c>
      <c r="U143" s="95">
        <v>44925</v>
      </c>
      <c r="V143" s="94" t="s">
        <v>417</v>
      </c>
    </row>
    <row r="144" ht="43.5" customHeight="1" spans="1:22">
      <c r="A144" s="70">
        <v>138</v>
      </c>
      <c r="B144" s="72" t="s">
        <v>27</v>
      </c>
      <c r="C144" s="72" t="s">
        <v>41</v>
      </c>
      <c r="D144" s="72" t="s">
        <v>418</v>
      </c>
      <c r="E144" s="72" t="s">
        <v>30</v>
      </c>
      <c r="F144" s="72"/>
      <c r="G144" s="72"/>
      <c r="H144" s="72" t="s">
        <v>291</v>
      </c>
      <c r="I144" s="72" t="s">
        <v>388</v>
      </c>
      <c r="J144" s="72" t="s">
        <v>419</v>
      </c>
      <c r="K144" s="101">
        <v>4000000</v>
      </c>
      <c r="L144" s="101">
        <v>4000000</v>
      </c>
      <c r="M144" s="70" t="s">
        <v>36</v>
      </c>
      <c r="N144" s="70" t="s">
        <v>340</v>
      </c>
      <c r="O144" s="85" t="s">
        <v>175</v>
      </c>
      <c r="P144" s="92" t="s">
        <v>30</v>
      </c>
      <c r="Q144" s="92" t="s">
        <v>30</v>
      </c>
      <c r="R144" s="92"/>
      <c r="S144" s="92">
        <v>1</v>
      </c>
      <c r="T144" s="95">
        <v>44732</v>
      </c>
      <c r="U144" s="95">
        <v>44824</v>
      </c>
      <c r="V144" s="94" t="s">
        <v>420</v>
      </c>
    </row>
    <row r="145" ht="43.5" customHeight="1" spans="1:22">
      <c r="A145" s="70">
        <v>139</v>
      </c>
      <c r="B145" s="72" t="s">
        <v>27</v>
      </c>
      <c r="C145" s="72" t="s">
        <v>41</v>
      </c>
      <c r="D145" s="72" t="s">
        <v>418</v>
      </c>
      <c r="E145" s="72" t="s">
        <v>30</v>
      </c>
      <c r="F145" s="72"/>
      <c r="G145" s="72"/>
      <c r="H145" s="72" t="s">
        <v>44</v>
      </c>
      <c r="I145" s="72" t="s">
        <v>421</v>
      </c>
      <c r="J145" s="72" t="s">
        <v>422</v>
      </c>
      <c r="K145" s="101">
        <v>200000</v>
      </c>
      <c r="L145" s="101">
        <v>200000</v>
      </c>
      <c r="M145" s="70" t="s">
        <v>36</v>
      </c>
      <c r="N145" s="70" t="s">
        <v>340</v>
      </c>
      <c r="O145" s="85" t="s">
        <v>175</v>
      </c>
      <c r="P145" s="92" t="s">
        <v>30</v>
      </c>
      <c r="Q145" s="92" t="s">
        <v>30</v>
      </c>
      <c r="R145" s="92"/>
      <c r="S145" s="92">
        <v>5</v>
      </c>
      <c r="T145" s="95">
        <v>44830</v>
      </c>
      <c r="U145" s="95">
        <v>44854</v>
      </c>
      <c r="V145" s="94" t="s">
        <v>423</v>
      </c>
    </row>
    <row r="146" ht="43.5" customHeight="1" spans="1:22">
      <c r="A146" s="70">
        <v>140</v>
      </c>
      <c r="B146" s="72" t="s">
        <v>27</v>
      </c>
      <c r="C146" s="72" t="s">
        <v>28</v>
      </c>
      <c r="D146" s="72" t="s">
        <v>49</v>
      </c>
      <c r="E146" s="72" t="s">
        <v>30</v>
      </c>
      <c r="F146" s="72"/>
      <c r="G146" s="72"/>
      <c r="H146" s="72" t="s">
        <v>77</v>
      </c>
      <c r="I146" s="72" t="s">
        <v>424</v>
      </c>
      <c r="J146" s="72" t="s">
        <v>425</v>
      </c>
      <c r="K146" s="101">
        <v>30000</v>
      </c>
      <c r="L146" s="101">
        <v>30000</v>
      </c>
      <c r="M146" s="70" t="s">
        <v>36</v>
      </c>
      <c r="N146" s="70" t="s">
        <v>340</v>
      </c>
      <c r="O146" s="85" t="s">
        <v>175</v>
      </c>
      <c r="P146" s="92" t="s">
        <v>30</v>
      </c>
      <c r="Q146" s="92" t="s">
        <v>30</v>
      </c>
      <c r="R146" s="92"/>
      <c r="S146" s="92">
        <v>20</v>
      </c>
      <c r="T146" s="95">
        <v>44666</v>
      </c>
      <c r="U146" s="95">
        <v>44864</v>
      </c>
      <c r="V146" s="94" t="s">
        <v>426</v>
      </c>
    </row>
    <row r="147" ht="43.5" customHeight="1" spans="1:22">
      <c r="A147" s="70">
        <v>141</v>
      </c>
      <c r="B147" s="72" t="s">
        <v>27</v>
      </c>
      <c r="C147" s="72" t="s">
        <v>28</v>
      </c>
      <c r="D147" s="72" t="s">
        <v>49</v>
      </c>
      <c r="E147" s="72" t="s">
        <v>30</v>
      </c>
      <c r="F147" s="72"/>
      <c r="G147" s="72"/>
      <c r="H147" s="72" t="s">
        <v>44</v>
      </c>
      <c r="I147" s="72" t="s">
        <v>74</v>
      </c>
      <c r="J147" s="72" t="s">
        <v>427</v>
      </c>
      <c r="K147" s="101">
        <v>52200</v>
      </c>
      <c r="L147" s="101">
        <v>52200</v>
      </c>
      <c r="M147" s="70" t="s">
        <v>36</v>
      </c>
      <c r="N147" s="70" t="s">
        <v>340</v>
      </c>
      <c r="O147" s="85" t="s">
        <v>175</v>
      </c>
      <c r="P147" s="92" t="s">
        <v>30</v>
      </c>
      <c r="Q147" s="92" t="s">
        <v>30</v>
      </c>
      <c r="R147" s="92"/>
      <c r="S147" s="92">
        <v>1</v>
      </c>
      <c r="T147" s="95">
        <v>44621</v>
      </c>
      <c r="U147" s="95">
        <v>44773</v>
      </c>
      <c r="V147" s="94" t="s">
        <v>428</v>
      </c>
    </row>
    <row r="148" ht="43.5" customHeight="1" spans="1:22">
      <c r="A148" s="70">
        <v>142</v>
      </c>
      <c r="B148" s="72" t="s">
        <v>27</v>
      </c>
      <c r="C148" s="72" t="s">
        <v>28</v>
      </c>
      <c r="D148" s="72" t="s">
        <v>49</v>
      </c>
      <c r="E148" s="72" t="s">
        <v>30</v>
      </c>
      <c r="F148" s="72"/>
      <c r="G148" s="72"/>
      <c r="H148" s="72" t="s">
        <v>44</v>
      </c>
      <c r="I148" s="72" t="s">
        <v>429</v>
      </c>
      <c r="J148" s="72" t="s">
        <v>430</v>
      </c>
      <c r="K148" s="101">
        <v>297900</v>
      </c>
      <c r="L148" s="101">
        <v>297900</v>
      </c>
      <c r="M148" s="70" t="s">
        <v>36</v>
      </c>
      <c r="N148" s="70" t="s">
        <v>340</v>
      </c>
      <c r="O148" s="85" t="s">
        <v>175</v>
      </c>
      <c r="P148" s="92" t="s">
        <v>30</v>
      </c>
      <c r="Q148" s="92" t="s">
        <v>30</v>
      </c>
      <c r="R148" s="92"/>
      <c r="S148" s="92">
        <v>2</v>
      </c>
      <c r="T148" s="95">
        <v>44644</v>
      </c>
      <c r="U148" s="95">
        <v>44856</v>
      </c>
      <c r="V148" s="94" t="s">
        <v>431</v>
      </c>
    </row>
    <row r="149" ht="43.5" customHeight="1" spans="1:22">
      <c r="A149" s="70">
        <v>143</v>
      </c>
      <c r="B149" s="72" t="s">
        <v>27</v>
      </c>
      <c r="C149" s="72" t="s">
        <v>313</v>
      </c>
      <c r="D149" s="72" t="s">
        <v>314</v>
      </c>
      <c r="E149" s="72" t="s">
        <v>30</v>
      </c>
      <c r="F149" s="72"/>
      <c r="G149" s="72"/>
      <c r="H149" s="72" t="s">
        <v>143</v>
      </c>
      <c r="I149" s="72" t="s">
        <v>432</v>
      </c>
      <c r="J149" s="72" t="s">
        <v>433</v>
      </c>
      <c r="K149" s="101">
        <v>400000</v>
      </c>
      <c r="L149" s="101">
        <v>400000</v>
      </c>
      <c r="M149" s="70" t="s">
        <v>36</v>
      </c>
      <c r="N149" s="70" t="s">
        <v>340</v>
      </c>
      <c r="O149" s="85" t="s">
        <v>175</v>
      </c>
      <c r="P149" s="92" t="s">
        <v>30</v>
      </c>
      <c r="Q149" s="92" t="s">
        <v>30</v>
      </c>
      <c r="R149" s="92"/>
      <c r="S149" s="92">
        <v>10</v>
      </c>
      <c r="T149" s="95">
        <v>44682</v>
      </c>
      <c r="U149" s="95">
        <v>44865</v>
      </c>
      <c r="V149" s="94" t="s">
        <v>434</v>
      </c>
    </row>
    <row r="150" ht="43.5" customHeight="1" spans="1:22">
      <c r="A150" s="70">
        <v>144</v>
      </c>
      <c r="B150" s="72" t="s">
        <v>27</v>
      </c>
      <c r="C150" s="72" t="s">
        <v>41</v>
      </c>
      <c r="D150" s="72" t="s">
        <v>42</v>
      </c>
      <c r="E150" s="72" t="s">
        <v>30</v>
      </c>
      <c r="F150" s="72"/>
      <c r="G150" s="72"/>
      <c r="H150" s="72" t="s">
        <v>177</v>
      </c>
      <c r="I150" s="72" t="s">
        <v>184</v>
      </c>
      <c r="J150" s="72" t="s">
        <v>430</v>
      </c>
      <c r="K150" s="101">
        <v>600000</v>
      </c>
      <c r="L150" s="101">
        <v>600000</v>
      </c>
      <c r="M150" s="70" t="s">
        <v>36</v>
      </c>
      <c r="N150" s="70" t="s">
        <v>340</v>
      </c>
      <c r="O150" s="85" t="s">
        <v>175</v>
      </c>
      <c r="P150" s="92" t="s">
        <v>30</v>
      </c>
      <c r="Q150" s="92" t="s">
        <v>30</v>
      </c>
      <c r="R150" s="92">
        <v>1</v>
      </c>
      <c r="S150" s="92">
        <v>544</v>
      </c>
      <c r="T150" s="95">
        <v>44682</v>
      </c>
      <c r="U150" s="95">
        <v>44713</v>
      </c>
      <c r="V150" s="94" t="s">
        <v>435</v>
      </c>
    </row>
    <row r="151" ht="43.5" customHeight="1" spans="1:22">
      <c r="A151" s="70">
        <v>145</v>
      </c>
      <c r="B151" s="72" t="s">
        <v>56</v>
      </c>
      <c r="C151" s="72" t="s">
        <v>57</v>
      </c>
      <c r="D151" s="72" t="s">
        <v>310</v>
      </c>
      <c r="E151" s="72" t="s">
        <v>30</v>
      </c>
      <c r="F151" s="72"/>
      <c r="G151" s="72"/>
      <c r="H151" s="72" t="s">
        <v>267</v>
      </c>
      <c r="I151" s="72" t="s">
        <v>349</v>
      </c>
      <c r="J151" s="72" t="s">
        <v>436</v>
      </c>
      <c r="K151" s="101">
        <v>1122000</v>
      </c>
      <c r="L151" s="101">
        <v>1122000</v>
      </c>
      <c r="M151" s="70" t="s">
        <v>36</v>
      </c>
      <c r="N151" s="70" t="s">
        <v>340</v>
      </c>
      <c r="O151" s="85" t="s">
        <v>175</v>
      </c>
      <c r="P151" s="92" t="s">
        <v>30</v>
      </c>
      <c r="Q151" s="92" t="s">
        <v>30</v>
      </c>
      <c r="R151" s="92">
        <v>1</v>
      </c>
      <c r="S151" s="92">
        <v>633</v>
      </c>
      <c r="T151" s="95">
        <v>44829</v>
      </c>
      <c r="U151" s="95">
        <v>44864</v>
      </c>
      <c r="V151" s="94" t="s">
        <v>437</v>
      </c>
    </row>
    <row r="152" ht="43.5" customHeight="1" spans="1:22">
      <c r="A152" s="70">
        <v>146</v>
      </c>
      <c r="B152" s="72" t="s">
        <v>56</v>
      </c>
      <c r="C152" s="72" t="s">
        <v>57</v>
      </c>
      <c r="D152" s="72" t="s">
        <v>310</v>
      </c>
      <c r="E152" s="72" t="s">
        <v>30</v>
      </c>
      <c r="F152" s="72"/>
      <c r="G152" s="72"/>
      <c r="H152" s="72" t="s">
        <v>277</v>
      </c>
      <c r="I152" s="72" t="s">
        <v>438</v>
      </c>
      <c r="J152" s="72" t="s">
        <v>439</v>
      </c>
      <c r="K152" s="101">
        <v>400000</v>
      </c>
      <c r="L152" s="101">
        <v>400000</v>
      </c>
      <c r="M152" s="70" t="s">
        <v>36</v>
      </c>
      <c r="N152" s="70" t="s">
        <v>340</v>
      </c>
      <c r="O152" s="85" t="s">
        <v>175</v>
      </c>
      <c r="P152" s="92" t="s">
        <v>30</v>
      </c>
      <c r="Q152" s="92" t="s">
        <v>30</v>
      </c>
      <c r="R152" s="92"/>
      <c r="S152" s="92">
        <v>201</v>
      </c>
      <c r="T152" s="95">
        <v>44844</v>
      </c>
      <c r="U152" s="95">
        <v>44895</v>
      </c>
      <c r="V152" s="94" t="s">
        <v>440</v>
      </c>
    </row>
    <row r="153" ht="31.5" spans="1:22">
      <c r="A153" s="70">
        <v>147</v>
      </c>
      <c r="B153" s="72" t="s">
        <v>27</v>
      </c>
      <c r="C153" s="72" t="s">
        <v>28</v>
      </c>
      <c r="D153" s="72" t="s">
        <v>49</v>
      </c>
      <c r="E153" s="72" t="s">
        <v>30</v>
      </c>
      <c r="F153" s="72"/>
      <c r="G153" s="72"/>
      <c r="H153" s="72" t="s">
        <v>33</v>
      </c>
      <c r="I153" s="72"/>
      <c r="J153" s="72" t="s">
        <v>441</v>
      </c>
      <c r="K153" s="101">
        <v>3120000</v>
      </c>
      <c r="L153" s="101">
        <v>3120000</v>
      </c>
      <c r="M153" s="70" t="s">
        <v>36</v>
      </c>
      <c r="N153" s="70" t="s">
        <v>340</v>
      </c>
      <c r="O153" s="85" t="s">
        <v>175</v>
      </c>
      <c r="P153" s="92" t="s">
        <v>30</v>
      </c>
      <c r="Q153" s="92" t="s">
        <v>30</v>
      </c>
      <c r="R153" s="92"/>
      <c r="S153" s="92">
        <v>80</v>
      </c>
      <c r="T153" s="95">
        <v>44743</v>
      </c>
      <c r="U153" s="95">
        <v>44834</v>
      </c>
      <c r="V153" s="94" t="s">
        <v>442</v>
      </c>
    </row>
    <row r="154" ht="31.5" spans="1:22">
      <c r="A154" s="70">
        <v>148</v>
      </c>
      <c r="B154" s="72" t="s">
        <v>27</v>
      </c>
      <c r="C154" s="72" t="s">
        <v>28</v>
      </c>
      <c r="D154" s="72" t="s">
        <v>49</v>
      </c>
      <c r="E154" s="72" t="s">
        <v>30</v>
      </c>
      <c r="F154" s="72"/>
      <c r="G154" s="72"/>
      <c r="H154" s="72" t="s">
        <v>143</v>
      </c>
      <c r="I154" s="72"/>
      <c r="J154" s="72" t="s">
        <v>443</v>
      </c>
      <c r="K154" s="101">
        <v>443042</v>
      </c>
      <c r="L154" s="101">
        <v>443042</v>
      </c>
      <c r="M154" s="70" t="s">
        <v>36</v>
      </c>
      <c r="N154" s="70" t="s">
        <v>340</v>
      </c>
      <c r="O154" s="85" t="s">
        <v>175</v>
      </c>
      <c r="P154" s="92" t="s">
        <v>30</v>
      </c>
      <c r="Q154" s="92" t="s">
        <v>30</v>
      </c>
      <c r="R154" s="92"/>
      <c r="S154" s="92">
        <v>133</v>
      </c>
      <c r="T154" s="95">
        <v>44682</v>
      </c>
      <c r="U154" s="95">
        <v>44864</v>
      </c>
      <c r="V154" s="94" t="s">
        <v>444</v>
      </c>
    </row>
    <row r="155" ht="31.5" spans="1:22">
      <c r="A155" s="70">
        <v>149</v>
      </c>
      <c r="B155" s="72" t="s">
        <v>27</v>
      </c>
      <c r="C155" s="72" t="s">
        <v>28</v>
      </c>
      <c r="D155" s="72" t="s">
        <v>49</v>
      </c>
      <c r="E155" s="72" t="s">
        <v>30</v>
      </c>
      <c r="F155" s="72"/>
      <c r="G155" s="72"/>
      <c r="H155" s="72" t="s">
        <v>33</v>
      </c>
      <c r="I155" s="72"/>
      <c r="J155" s="72" t="s">
        <v>445</v>
      </c>
      <c r="K155" s="101">
        <v>1176104.5</v>
      </c>
      <c r="L155" s="101">
        <v>1176104.5</v>
      </c>
      <c r="M155" s="70" t="s">
        <v>36</v>
      </c>
      <c r="N155" s="70" t="s">
        <v>340</v>
      </c>
      <c r="O155" s="85" t="s">
        <v>175</v>
      </c>
      <c r="P155" s="92" t="s">
        <v>30</v>
      </c>
      <c r="Q155" s="92" t="s">
        <v>30</v>
      </c>
      <c r="R155" s="92"/>
      <c r="S155" s="92">
        <v>3</v>
      </c>
      <c r="T155" s="95">
        <v>44621</v>
      </c>
      <c r="U155" s="95">
        <v>44864</v>
      </c>
      <c r="V155" s="94" t="s">
        <v>446</v>
      </c>
    </row>
    <row r="156" ht="31.5" spans="1:22">
      <c r="A156" s="70">
        <v>150</v>
      </c>
      <c r="B156" s="72" t="s">
        <v>27</v>
      </c>
      <c r="C156" s="72" t="s">
        <v>28</v>
      </c>
      <c r="D156" s="72" t="s">
        <v>49</v>
      </c>
      <c r="E156" s="72" t="s">
        <v>30</v>
      </c>
      <c r="F156" s="72"/>
      <c r="G156" s="72"/>
      <c r="H156" s="72" t="s">
        <v>77</v>
      </c>
      <c r="I156" s="72"/>
      <c r="J156" s="72" t="s">
        <v>447</v>
      </c>
      <c r="K156" s="101">
        <v>2796688</v>
      </c>
      <c r="L156" s="101">
        <v>2796688</v>
      </c>
      <c r="M156" s="70" t="s">
        <v>36</v>
      </c>
      <c r="N156" s="70" t="s">
        <v>340</v>
      </c>
      <c r="O156" s="85" t="s">
        <v>175</v>
      </c>
      <c r="P156" s="92" t="s">
        <v>30</v>
      </c>
      <c r="Q156" s="92" t="s">
        <v>30</v>
      </c>
      <c r="R156" s="92"/>
      <c r="S156" s="92">
        <v>9</v>
      </c>
      <c r="T156" s="95">
        <v>44621</v>
      </c>
      <c r="U156" s="95">
        <v>44864</v>
      </c>
      <c r="V156" s="94" t="s">
        <v>448</v>
      </c>
    </row>
    <row r="157" ht="31.5" spans="1:22">
      <c r="A157" s="70">
        <v>151</v>
      </c>
      <c r="B157" s="72" t="s">
        <v>27</v>
      </c>
      <c r="C157" s="72" t="s">
        <v>52</v>
      </c>
      <c r="D157" s="72" t="s">
        <v>449</v>
      </c>
      <c r="E157" s="72" t="s">
        <v>30</v>
      </c>
      <c r="F157" s="72"/>
      <c r="G157" s="72"/>
      <c r="H157" s="72" t="s">
        <v>33</v>
      </c>
      <c r="I157" s="72" t="s">
        <v>34</v>
      </c>
      <c r="J157" s="72" t="s">
        <v>450</v>
      </c>
      <c r="K157" s="101">
        <v>21156.76</v>
      </c>
      <c r="L157" s="101">
        <v>21156.76</v>
      </c>
      <c r="M157" s="70" t="s">
        <v>36</v>
      </c>
      <c r="N157" s="70" t="s">
        <v>340</v>
      </c>
      <c r="O157" s="85" t="s">
        <v>175</v>
      </c>
      <c r="P157" s="92" t="s">
        <v>30</v>
      </c>
      <c r="Q157" s="92" t="s">
        <v>30</v>
      </c>
      <c r="R157" s="92"/>
      <c r="S157" s="92">
        <v>3</v>
      </c>
      <c r="T157" s="95">
        <v>44682</v>
      </c>
      <c r="U157" s="95">
        <v>44864</v>
      </c>
      <c r="V157" s="94" t="s">
        <v>451</v>
      </c>
    </row>
    <row r="158" ht="31.5" spans="1:22">
      <c r="A158" s="70">
        <v>152</v>
      </c>
      <c r="B158" s="72" t="s">
        <v>56</v>
      </c>
      <c r="C158" s="72" t="s">
        <v>57</v>
      </c>
      <c r="D158" s="72" t="s">
        <v>137</v>
      </c>
      <c r="E158" s="72" t="s">
        <v>59</v>
      </c>
      <c r="F158" s="72"/>
      <c r="G158" s="72"/>
      <c r="H158" s="72" t="s">
        <v>61</v>
      </c>
      <c r="I158" s="72" t="s">
        <v>452</v>
      </c>
      <c r="J158" s="72" t="s">
        <v>453</v>
      </c>
      <c r="K158" s="101">
        <v>190000</v>
      </c>
      <c r="L158" s="101">
        <v>190000</v>
      </c>
      <c r="M158" s="70" t="s">
        <v>36</v>
      </c>
      <c r="N158" s="70" t="s">
        <v>340</v>
      </c>
      <c r="O158" s="85" t="s">
        <v>175</v>
      </c>
      <c r="P158" s="92" t="s">
        <v>357</v>
      </c>
      <c r="Q158" s="92" t="s">
        <v>59</v>
      </c>
      <c r="R158" s="92">
        <v>1</v>
      </c>
      <c r="S158" s="92">
        <v>614</v>
      </c>
      <c r="T158" s="95">
        <v>44699</v>
      </c>
      <c r="U158" s="95">
        <v>44720</v>
      </c>
      <c r="V158" s="94" t="s">
        <v>454</v>
      </c>
    </row>
    <row r="159" ht="31.5" spans="1:22">
      <c r="A159" s="70">
        <v>153</v>
      </c>
      <c r="B159" s="72" t="s">
        <v>56</v>
      </c>
      <c r="C159" s="72" t="s">
        <v>57</v>
      </c>
      <c r="D159" s="72" t="s">
        <v>137</v>
      </c>
      <c r="E159" s="72" t="s">
        <v>455</v>
      </c>
      <c r="F159" s="72"/>
      <c r="G159" s="72"/>
      <c r="H159" s="72" t="s">
        <v>213</v>
      </c>
      <c r="I159" s="72" t="s">
        <v>219</v>
      </c>
      <c r="J159" s="72" t="s">
        <v>456</v>
      </c>
      <c r="K159" s="101">
        <v>505535.14</v>
      </c>
      <c r="L159" s="101">
        <v>505535.14</v>
      </c>
      <c r="M159" s="70" t="s">
        <v>36</v>
      </c>
      <c r="N159" s="70" t="s">
        <v>340</v>
      </c>
      <c r="O159" s="85" t="s">
        <v>175</v>
      </c>
      <c r="P159" s="92" t="s">
        <v>357</v>
      </c>
      <c r="Q159" s="92" t="s">
        <v>455</v>
      </c>
      <c r="R159" s="92"/>
      <c r="S159" s="92">
        <v>171</v>
      </c>
      <c r="T159" s="95">
        <v>44852</v>
      </c>
      <c r="U159" s="95" t="s">
        <v>457</v>
      </c>
      <c r="V159" s="94" t="s">
        <v>458</v>
      </c>
    </row>
    <row r="160" ht="31.5" spans="1:22">
      <c r="A160" s="70">
        <v>154</v>
      </c>
      <c r="B160" s="72" t="s">
        <v>56</v>
      </c>
      <c r="C160" s="72" t="s">
        <v>57</v>
      </c>
      <c r="D160" s="72" t="s">
        <v>137</v>
      </c>
      <c r="E160" s="72" t="s">
        <v>455</v>
      </c>
      <c r="F160" s="72"/>
      <c r="G160" s="72"/>
      <c r="H160" s="72" t="s">
        <v>213</v>
      </c>
      <c r="I160" s="72" t="s">
        <v>459</v>
      </c>
      <c r="J160" s="72" t="s">
        <v>460</v>
      </c>
      <c r="K160" s="101">
        <v>1050000</v>
      </c>
      <c r="L160" s="101">
        <v>1050000</v>
      </c>
      <c r="M160" s="70" t="s">
        <v>36</v>
      </c>
      <c r="N160" s="70" t="s">
        <v>340</v>
      </c>
      <c r="O160" s="85" t="s">
        <v>175</v>
      </c>
      <c r="P160" s="92" t="s">
        <v>138</v>
      </c>
      <c r="Q160" s="92" t="s">
        <v>455</v>
      </c>
      <c r="R160" s="92"/>
      <c r="S160" s="92">
        <v>72</v>
      </c>
      <c r="T160" s="95">
        <v>44844</v>
      </c>
      <c r="U160" s="95">
        <v>44936</v>
      </c>
      <c r="V160" s="94" t="s">
        <v>461</v>
      </c>
    </row>
    <row r="161" ht="31.5" spans="1:22">
      <c r="A161" s="70">
        <v>155</v>
      </c>
      <c r="B161" s="72" t="s">
        <v>56</v>
      </c>
      <c r="C161" s="72" t="s">
        <v>57</v>
      </c>
      <c r="D161" s="72" t="s">
        <v>137</v>
      </c>
      <c r="E161" s="72" t="s">
        <v>399</v>
      </c>
      <c r="F161" s="72"/>
      <c r="G161" s="72"/>
      <c r="H161" s="72" t="s">
        <v>70</v>
      </c>
      <c r="I161" s="72" t="s">
        <v>285</v>
      </c>
      <c r="J161" s="72" t="s">
        <v>462</v>
      </c>
      <c r="K161" s="101">
        <v>300000</v>
      </c>
      <c r="L161" s="101">
        <v>300000</v>
      </c>
      <c r="M161" s="70" t="s">
        <v>36</v>
      </c>
      <c r="N161" s="70" t="s">
        <v>340</v>
      </c>
      <c r="O161" s="85" t="s">
        <v>175</v>
      </c>
      <c r="P161" s="92" t="s">
        <v>138</v>
      </c>
      <c r="Q161" s="92" t="s">
        <v>399</v>
      </c>
      <c r="R161" s="92">
        <v>1</v>
      </c>
      <c r="S161" s="92">
        <v>252</v>
      </c>
      <c r="T161" s="95">
        <v>44752</v>
      </c>
      <c r="U161" s="95">
        <v>44814</v>
      </c>
      <c r="V161" s="94" t="s">
        <v>463</v>
      </c>
    </row>
    <row r="162" ht="31.5" spans="1:22">
      <c r="A162" s="70">
        <v>156</v>
      </c>
      <c r="B162" s="72" t="s">
        <v>56</v>
      </c>
      <c r="C162" s="72" t="s">
        <v>57</v>
      </c>
      <c r="D162" s="72" t="s">
        <v>58</v>
      </c>
      <c r="E162" s="72" t="s">
        <v>455</v>
      </c>
      <c r="F162" s="72"/>
      <c r="G162" s="72"/>
      <c r="H162" s="72" t="s">
        <v>213</v>
      </c>
      <c r="I162" s="72" t="s">
        <v>217</v>
      </c>
      <c r="J162" s="72" t="s">
        <v>464</v>
      </c>
      <c r="K162" s="101">
        <v>200000</v>
      </c>
      <c r="L162" s="101">
        <v>200000</v>
      </c>
      <c r="M162" s="70" t="s">
        <v>36</v>
      </c>
      <c r="N162" s="70" t="s">
        <v>340</v>
      </c>
      <c r="O162" s="85" t="s">
        <v>175</v>
      </c>
      <c r="P162" s="92" t="s">
        <v>138</v>
      </c>
      <c r="Q162" s="92" t="s">
        <v>455</v>
      </c>
      <c r="R162" s="92"/>
      <c r="S162" s="92">
        <v>77</v>
      </c>
      <c r="T162" s="95">
        <v>44774</v>
      </c>
      <c r="U162" s="95">
        <v>44854</v>
      </c>
      <c r="V162" s="94" t="s">
        <v>465</v>
      </c>
    </row>
    <row r="163" ht="31.5" spans="1:22">
      <c r="A163" s="70">
        <v>157</v>
      </c>
      <c r="B163" s="72" t="s">
        <v>56</v>
      </c>
      <c r="C163" s="72" t="s">
        <v>57</v>
      </c>
      <c r="D163" s="72" t="s">
        <v>58</v>
      </c>
      <c r="E163" s="72" t="s">
        <v>399</v>
      </c>
      <c r="F163" s="72"/>
      <c r="G163" s="72"/>
      <c r="H163" s="72" t="s">
        <v>70</v>
      </c>
      <c r="I163" s="72" t="s">
        <v>285</v>
      </c>
      <c r="J163" s="72" t="s">
        <v>466</v>
      </c>
      <c r="K163" s="101">
        <v>420000</v>
      </c>
      <c r="L163" s="101">
        <v>420000</v>
      </c>
      <c r="M163" s="70" t="s">
        <v>36</v>
      </c>
      <c r="N163" s="70" t="s">
        <v>340</v>
      </c>
      <c r="O163" s="85" t="s">
        <v>175</v>
      </c>
      <c r="P163" s="92" t="s">
        <v>138</v>
      </c>
      <c r="Q163" s="92" t="s">
        <v>399</v>
      </c>
      <c r="R163" s="92">
        <v>1</v>
      </c>
      <c r="S163" s="92">
        <v>15</v>
      </c>
      <c r="T163" s="95">
        <v>44863</v>
      </c>
      <c r="U163" s="95">
        <v>44680</v>
      </c>
      <c r="V163" s="94" t="s">
        <v>467</v>
      </c>
    </row>
    <row r="164" ht="31.5" spans="1:22">
      <c r="A164" s="70">
        <v>158</v>
      </c>
      <c r="B164" s="72" t="s">
        <v>56</v>
      </c>
      <c r="C164" s="72" t="s">
        <v>82</v>
      </c>
      <c r="D164" s="72" t="s">
        <v>468</v>
      </c>
      <c r="E164" s="72" t="s">
        <v>469</v>
      </c>
      <c r="F164" s="72"/>
      <c r="G164" s="72"/>
      <c r="H164" s="72" t="s">
        <v>77</v>
      </c>
      <c r="I164" s="72" t="s">
        <v>470</v>
      </c>
      <c r="J164" s="72" t="s">
        <v>471</v>
      </c>
      <c r="K164" s="101">
        <v>15000</v>
      </c>
      <c r="L164" s="101">
        <v>15000</v>
      </c>
      <c r="M164" s="70" t="s">
        <v>36</v>
      </c>
      <c r="N164" s="70" t="s">
        <v>340</v>
      </c>
      <c r="O164" s="85" t="s">
        <v>175</v>
      </c>
      <c r="P164" s="92" t="s">
        <v>39</v>
      </c>
      <c r="Q164" s="92" t="s">
        <v>469</v>
      </c>
      <c r="R164" s="92">
        <v>1</v>
      </c>
      <c r="S164" s="92">
        <v>798</v>
      </c>
      <c r="T164" s="95">
        <v>44531</v>
      </c>
      <c r="U164" s="95">
        <v>44540</v>
      </c>
      <c r="V164" s="94" t="s">
        <v>472</v>
      </c>
    </row>
    <row r="165" ht="31.5" spans="1:22">
      <c r="A165" s="70">
        <v>159</v>
      </c>
      <c r="B165" s="72" t="s">
        <v>56</v>
      </c>
      <c r="C165" s="72" t="s">
        <v>82</v>
      </c>
      <c r="D165" s="72" t="s">
        <v>468</v>
      </c>
      <c r="E165" s="72" t="s">
        <v>393</v>
      </c>
      <c r="F165" s="72"/>
      <c r="G165" s="72"/>
      <c r="H165" s="72" t="s">
        <v>84</v>
      </c>
      <c r="I165" s="72" t="s">
        <v>473</v>
      </c>
      <c r="J165" s="72" t="s">
        <v>471</v>
      </c>
      <c r="K165" s="101">
        <v>98000</v>
      </c>
      <c r="L165" s="101">
        <v>98000</v>
      </c>
      <c r="M165" s="70" t="s">
        <v>36</v>
      </c>
      <c r="N165" s="70" t="s">
        <v>340</v>
      </c>
      <c r="O165" s="85" t="s">
        <v>175</v>
      </c>
      <c r="P165" s="92" t="s">
        <v>39</v>
      </c>
      <c r="Q165" s="92" t="s">
        <v>393</v>
      </c>
      <c r="R165" s="92"/>
      <c r="S165" s="92"/>
      <c r="T165" s="95">
        <v>44621</v>
      </c>
      <c r="U165" s="95">
        <v>44834</v>
      </c>
      <c r="V165" s="94" t="s">
        <v>474</v>
      </c>
    </row>
    <row r="166" ht="31.5" spans="1:22">
      <c r="A166" s="70">
        <v>160</v>
      </c>
      <c r="B166" s="72" t="s">
        <v>93</v>
      </c>
      <c r="C166" s="72" t="s">
        <v>475</v>
      </c>
      <c r="D166" s="72" t="s">
        <v>476</v>
      </c>
      <c r="E166" s="72" t="s">
        <v>39</v>
      </c>
      <c r="F166" s="72"/>
      <c r="G166" s="72"/>
      <c r="H166" s="72"/>
      <c r="I166" s="72"/>
      <c r="J166" s="72" t="s">
        <v>477</v>
      </c>
      <c r="K166" s="101">
        <v>400000</v>
      </c>
      <c r="L166" s="101">
        <v>400000</v>
      </c>
      <c r="M166" s="70" t="s">
        <v>36</v>
      </c>
      <c r="N166" s="70" t="s">
        <v>340</v>
      </c>
      <c r="O166" s="85" t="s">
        <v>175</v>
      </c>
      <c r="P166" s="92" t="s">
        <v>39</v>
      </c>
      <c r="Q166" s="92" t="s">
        <v>39</v>
      </c>
      <c r="R166" s="92">
        <v>45</v>
      </c>
      <c r="S166" s="92">
        <v>3356</v>
      </c>
      <c r="T166" s="95">
        <v>44835</v>
      </c>
      <c r="U166" s="95">
        <v>44915</v>
      </c>
      <c r="V166" s="94" t="s">
        <v>478</v>
      </c>
    </row>
    <row r="167" ht="31.5" spans="1:22">
      <c r="A167" s="70">
        <v>161</v>
      </c>
      <c r="B167" s="72" t="s">
        <v>27</v>
      </c>
      <c r="C167" s="72" t="s">
        <v>52</v>
      </c>
      <c r="D167" s="72" t="s">
        <v>53</v>
      </c>
      <c r="E167" s="72" t="s">
        <v>30</v>
      </c>
      <c r="F167" s="72"/>
      <c r="G167" s="72"/>
      <c r="H167" s="72"/>
      <c r="I167" s="72"/>
      <c r="J167" s="72" t="s">
        <v>479</v>
      </c>
      <c r="K167" s="101">
        <v>130000</v>
      </c>
      <c r="L167" s="101">
        <v>130000</v>
      </c>
      <c r="M167" s="70" t="s">
        <v>36</v>
      </c>
      <c r="N167" s="70" t="s">
        <v>37</v>
      </c>
      <c r="O167" s="85" t="s">
        <v>175</v>
      </c>
      <c r="P167" s="92" t="s">
        <v>30</v>
      </c>
      <c r="Q167" s="92" t="s">
        <v>30</v>
      </c>
      <c r="R167" s="92"/>
      <c r="S167" s="92">
        <v>5</v>
      </c>
      <c r="T167" s="95">
        <v>44562</v>
      </c>
      <c r="U167" s="95">
        <v>44896</v>
      </c>
      <c r="V167" s="94" t="s">
        <v>480</v>
      </c>
    </row>
    <row r="168" ht="31.5" spans="1:22">
      <c r="A168" s="70">
        <v>162</v>
      </c>
      <c r="B168" s="72" t="s">
        <v>27</v>
      </c>
      <c r="C168" s="72" t="s">
        <v>97</v>
      </c>
      <c r="D168" s="72" t="s">
        <v>396</v>
      </c>
      <c r="E168" s="72" t="s">
        <v>30</v>
      </c>
      <c r="F168" s="72"/>
      <c r="G168" s="72"/>
      <c r="H168" s="72"/>
      <c r="I168" s="72"/>
      <c r="J168" s="72" t="s">
        <v>481</v>
      </c>
      <c r="K168" s="101">
        <v>300000</v>
      </c>
      <c r="L168" s="101">
        <v>300000</v>
      </c>
      <c r="M168" s="70" t="s">
        <v>36</v>
      </c>
      <c r="N168" s="70" t="s">
        <v>80</v>
      </c>
      <c r="O168" s="85" t="s">
        <v>175</v>
      </c>
      <c r="P168" s="92" t="s">
        <v>30</v>
      </c>
      <c r="Q168" s="92" t="s">
        <v>30</v>
      </c>
      <c r="R168" s="92"/>
      <c r="S168" s="92">
        <v>2</v>
      </c>
      <c r="T168" s="95">
        <v>44621</v>
      </c>
      <c r="U168" s="95">
        <v>44925</v>
      </c>
      <c r="V168" s="94" t="s">
        <v>482</v>
      </c>
    </row>
  </sheetData>
  <autoFilter xmlns:etc="http://www.wps.cn/officeDocument/2017/etCustomData" ref="A6:V168" etc:filterBottomFollowUsedRange="0">
    <extLst/>
  </autoFilter>
  <mergeCells count="23">
    <mergeCell ref="A1:V1"/>
    <mergeCell ref="A2:V2"/>
    <mergeCell ref="T4:U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V4:V5"/>
  </mergeCells>
  <dataValidations count="1">
    <dataValidation type="list" allowBlank="1" showInputMessage="1" showErrorMessage="1" sqref="C75:D75">
      <formula1>INDIRECT($B$6)</formula1>
    </dataValidation>
  </dataValidations>
  <printOptions horizontalCentered="1"/>
  <pageMargins left="0.314583333333333" right="0.236111111111111" top="0.629861111111111" bottom="0.629861111111111" header="0.314583333333333" footer="0.156944444444444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3"/>
  <sheetViews>
    <sheetView workbookViewId="0">
      <selection activeCell="C8" sqref="C8"/>
    </sheetView>
  </sheetViews>
  <sheetFormatPr defaultColWidth="9" defaultRowHeight="13.5" outlineLevelCol="3"/>
  <cols>
    <col min="1" max="1" width="24.25" customWidth="1"/>
    <col min="2" max="2" width="18.375" customWidth="1"/>
    <col min="3" max="3" width="14.875" customWidth="1"/>
    <col min="4" max="4" width="22" customWidth="1"/>
  </cols>
  <sheetData>
    <row r="1" ht="20.25" spans="1:1">
      <c r="A1" s="13" t="s">
        <v>483</v>
      </c>
    </row>
    <row r="2" ht="15.95" customHeight="1" spans="1:1">
      <c r="A2" s="13"/>
    </row>
    <row r="3" ht="69" customHeight="1" spans="1:4">
      <c r="A3" s="37" t="s">
        <v>484</v>
      </c>
      <c r="B3" s="37"/>
      <c r="C3" s="37"/>
      <c r="D3" s="37"/>
    </row>
    <row r="4" ht="23.1" customHeight="1" spans="1:4">
      <c r="A4" s="37"/>
      <c r="B4" s="37"/>
      <c r="C4" s="37"/>
      <c r="D4" s="37"/>
    </row>
    <row r="5" ht="21" customHeight="1" spans="1:4">
      <c r="A5" s="51"/>
      <c r="B5" s="51"/>
      <c r="C5" s="51"/>
      <c r="D5" s="52" t="s">
        <v>2</v>
      </c>
    </row>
    <row r="6" ht="30" customHeight="1" spans="1:4">
      <c r="A6" s="53" t="s">
        <v>485</v>
      </c>
      <c r="B6" s="53" t="s">
        <v>486</v>
      </c>
      <c r="C6" s="53" t="s">
        <v>487</v>
      </c>
      <c r="D6" s="53" t="s">
        <v>488</v>
      </c>
    </row>
    <row r="7" ht="30" customHeight="1" spans="1:4">
      <c r="A7" s="54" t="s">
        <v>26</v>
      </c>
      <c r="B7" s="55">
        <f>B8+B18</f>
        <v>164164400</v>
      </c>
      <c r="C7" s="56">
        <f>C8+C18</f>
        <v>162</v>
      </c>
      <c r="D7" s="56">
        <f>D8+D18</f>
        <v>40234</v>
      </c>
    </row>
    <row r="8" ht="30" customHeight="1" spans="1:4">
      <c r="A8" s="54" t="s">
        <v>489</v>
      </c>
      <c r="B8" s="56">
        <f>SUM(B9:B17)</f>
        <v>155105864.86</v>
      </c>
      <c r="C8" s="56">
        <f>SUM(C9:C17)</f>
        <v>149</v>
      </c>
      <c r="D8" s="56">
        <f>SUM(D9:D17)</f>
        <v>37470</v>
      </c>
    </row>
    <row r="9" ht="30" customHeight="1" spans="1:4">
      <c r="A9" s="54" t="s">
        <v>39</v>
      </c>
      <c r="B9" s="56">
        <f>SUMIF('2022年调整实施方案'!$E$7:$E$168,$A9,'2022年调整实施方案'!$K$7:$K$168)</f>
        <v>46430422</v>
      </c>
      <c r="C9" s="56">
        <f>COUNTIF('2022年调整实施方案'!$E$7:$E$168,$A9)</f>
        <v>31</v>
      </c>
      <c r="D9" s="56">
        <f>SUMIF('2022年调整实施方案'!$E$7:$E$168,$A9,'2022年调整实施方案'!$S$7:$S$168)</f>
        <v>22427</v>
      </c>
    </row>
    <row r="10" ht="30" customHeight="1" spans="1:4">
      <c r="A10" s="54" t="s">
        <v>30</v>
      </c>
      <c r="B10" s="56">
        <f>SUMIF('2022年调整实施方案'!$E$7:$E$168,$A10,'2022年调整实施方案'!$K$7:$K$168)</f>
        <v>74444474.86</v>
      </c>
      <c r="C10" s="56">
        <f>COUNTIF('2022年调整实施方案'!$E$7:$E$168,$A10)</f>
        <v>40</v>
      </c>
      <c r="D10" s="56">
        <f>SUMIF('2022年调整实施方案'!$E$7:$E$168,$A10,'2022年调整实施方案'!$S$7:$S$168)</f>
        <v>3587</v>
      </c>
    </row>
    <row r="11" ht="30" customHeight="1" spans="1:4">
      <c r="A11" s="54" t="s">
        <v>99</v>
      </c>
      <c r="B11" s="56">
        <f>SUMIF('2022年调整实施方案'!$E$7:$E$168,$A11,'2022年调整实施方案'!$K$7:$K$168)</f>
        <v>7580000</v>
      </c>
      <c r="C11" s="56">
        <f>COUNTIF('2022年调整实施方案'!$E$7:$E$168,$A11)</f>
        <v>57</v>
      </c>
      <c r="D11" s="56">
        <f>SUMIF('2022年调整实施方案'!$E$7:$E$168,$A11,'2022年调整实施方案'!$S$7:$S$168)</f>
        <v>8493</v>
      </c>
    </row>
    <row r="12" ht="30" customHeight="1" spans="1:4">
      <c r="A12" s="54" t="s">
        <v>369</v>
      </c>
      <c r="B12" s="56">
        <f>SUMIF('2022年调整实施方案'!$E$7:$E$168,$A12,'2022年调整实施方案'!$K$7:$K$168)</f>
        <v>1030000</v>
      </c>
      <c r="C12" s="56">
        <f>COUNTIF('2022年调整实施方案'!$E$7:$E$168,$A12)</f>
        <v>1</v>
      </c>
      <c r="D12" s="56">
        <f>SUMIF('2022年调整实施方案'!$E$7:$E$168,$A12,'2022年调整实施方案'!$S$7:$S$168)</f>
        <v>50</v>
      </c>
    </row>
    <row r="13" ht="30" customHeight="1" spans="1:4">
      <c r="A13" s="54" t="s">
        <v>146</v>
      </c>
      <c r="B13" s="56">
        <f>SUMIF('2022年调整实施方案'!$E$7:$E$168,$A13,'2022年调整实施方案'!$K$7:$K$168)</f>
        <v>0</v>
      </c>
      <c r="C13" s="56">
        <f>COUNTIF('2022年调整实施方案'!$E$7:$E$168,$A13)</f>
        <v>0</v>
      </c>
      <c r="D13" s="56">
        <f>SUMIF('2022年调整实施方案'!$E$7:$E$168,$A13,'2022年调整实施方案'!$S$7:$S$168)</f>
        <v>0</v>
      </c>
    </row>
    <row r="14" ht="30" customHeight="1" spans="1:4">
      <c r="A14" s="54" t="s">
        <v>123</v>
      </c>
      <c r="B14" s="56">
        <f>SUMIF('2022年调整实施方案'!$E$7:$E$168,$A14,'2022年调整实施方案'!$K$7:$K$168)</f>
        <v>5078900</v>
      </c>
      <c r="C14" s="56">
        <f>COUNTIF('2022年调整实施方案'!$E$7:$E$168,$A14)</f>
        <v>8</v>
      </c>
      <c r="D14" s="56">
        <f>SUMIF('2022年调整实施方案'!$E$7:$E$168,$A14,'2022年调整实施方案'!$S$7:$S$168)</f>
        <v>771</v>
      </c>
    </row>
    <row r="15" ht="30" customHeight="1" spans="1:4">
      <c r="A15" s="54" t="s">
        <v>357</v>
      </c>
      <c r="B15" s="56">
        <f>SUMIF('2022年调整实施方案'!$E$7:$E$168,$A15,'2022年调整实施方案'!$K$7:$K$168)</f>
        <v>700000</v>
      </c>
      <c r="C15" s="56">
        <f>COUNTIF('2022年调整实施方案'!$E$7:$E$168,$A15)</f>
        <v>1</v>
      </c>
      <c r="D15" s="56">
        <f>SUMIF('2022年调整实施方案'!$E$7:$E$168,$A15,'2022年调整实施方案'!$S$7:$S$168)</f>
        <v>106</v>
      </c>
    </row>
    <row r="16" ht="30" customHeight="1" spans="1:4">
      <c r="A16" s="54" t="s">
        <v>43</v>
      </c>
      <c r="B16" s="56">
        <f>SUMIF('2022年调整实施方案'!$E$7:$E$168,$A16,'2022年调整实施方案'!$K$7:$K$168)</f>
        <v>14198468</v>
      </c>
      <c r="C16" s="56">
        <f>COUNTIF('2022年调整实施方案'!$E$7:$E$168,$A16)</f>
        <v>2</v>
      </c>
      <c r="D16" s="56">
        <f>SUMIF('2022年调整实施方案'!$E$7:$E$168,$A16,'2022年调整实施方案'!$S$7:$S$168)</f>
        <v>34</v>
      </c>
    </row>
    <row r="17" ht="30" customHeight="1" spans="1:4">
      <c r="A17" s="54" t="s">
        <v>138</v>
      </c>
      <c r="B17" s="56">
        <f>SUMIF('2022年调整实施方案'!$E$7:$E$168,$A17,'2022年调整实施方案'!$K$7:$K$168)</f>
        <v>5643600</v>
      </c>
      <c r="C17" s="56">
        <f>COUNTIF('2022年调整实施方案'!$E$7:$E$168,$A17)</f>
        <v>9</v>
      </c>
      <c r="D17" s="56">
        <f>SUMIF('2022年调整实施方案'!$E$7:$E$168,$A17,'2022年调整实施方案'!$S$7:$S$168)</f>
        <v>2002</v>
      </c>
    </row>
    <row r="18" ht="30" customHeight="1" spans="1:4">
      <c r="A18" s="54" t="s">
        <v>490</v>
      </c>
      <c r="B18" s="56">
        <f>SUM(B19:B33)</f>
        <v>9058535.14</v>
      </c>
      <c r="C18" s="56">
        <f>SUM(C19:C33)</f>
        <v>13</v>
      </c>
      <c r="D18" s="56">
        <f>SUM(D19:D33)</f>
        <v>2764</v>
      </c>
    </row>
    <row r="19" ht="30" customHeight="1" spans="1:4">
      <c r="A19" s="57" t="s">
        <v>455</v>
      </c>
      <c r="B19" s="56">
        <f>SUMIF('2022年调整实施方案'!$E$7:$E$168,$A19,'2022年调整实施方案'!$K$7:$K$168)</f>
        <v>1755535.14</v>
      </c>
      <c r="C19" s="56">
        <f>COUNTIF('2022年调整实施方案'!$E$7:$E$168,$A19)</f>
        <v>3</v>
      </c>
      <c r="D19" s="56">
        <f>SUMIF('2022年调整实施方案'!$E$7:$E$168,$A19,'2022年调整实施方案'!$S$7:$S$168)</f>
        <v>320</v>
      </c>
    </row>
    <row r="20" ht="30" customHeight="1" spans="1:4">
      <c r="A20" s="57" t="s">
        <v>373</v>
      </c>
      <c r="B20" s="56">
        <f>SUMIF('2022年调整实施方案'!$E$7:$E$168,$A20,'2022年调整实施方案'!$K$7:$K$168)</f>
        <v>1200000</v>
      </c>
      <c r="C20" s="56">
        <f>COUNTIF('2022年调整实施方案'!$E$7:$E$168,$A20)</f>
        <v>1</v>
      </c>
      <c r="D20" s="56">
        <f>SUMIF('2022年调整实施方案'!$E$7:$E$168,$A20,'2022年调整实施方案'!$S$7:$S$168)</f>
        <v>10</v>
      </c>
    </row>
    <row r="21" ht="30" customHeight="1" spans="1:4">
      <c r="A21" s="57" t="s">
        <v>491</v>
      </c>
      <c r="B21" s="56">
        <f>SUMIF('2022年调整实施方案'!$E$7:$E$168,$A21,'2022年调整实施方案'!$K$7:$K$168)</f>
        <v>0</v>
      </c>
      <c r="C21" s="56">
        <f>COUNTIF('2022年调整实施方案'!$E$7:$E$168,$A21)</f>
        <v>0</v>
      </c>
      <c r="D21" s="56">
        <f>SUMIF('2022年调整实施方案'!$E$7:$E$168,$A21,'2022年调整实施方案'!$S$7:$S$168)</f>
        <v>0</v>
      </c>
    </row>
    <row r="22" ht="30" customHeight="1" spans="1:4">
      <c r="A22" s="57" t="s">
        <v>492</v>
      </c>
      <c r="B22" s="56">
        <f>SUMIF('2022年调整实施方案'!$E$7:$E$168,$A22,'2022年调整实施方案'!$K$7:$K$168)</f>
        <v>0</v>
      </c>
      <c r="C22" s="56">
        <f>COUNTIF('2022年调整实施方案'!$E$7:$E$168,$A22)</f>
        <v>0</v>
      </c>
      <c r="D22" s="56">
        <f>SUMIF('2022年调整实施方案'!$E$7:$E$168,$A22,'2022年调整实施方案'!$S$7:$S$168)</f>
        <v>0</v>
      </c>
    </row>
    <row r="23" ht="30" customHeight="1" spans="1:4">
      <c r="A23" s="57" t="s">
        <v>493</v>
      </c>
      <c r="B23" s="56">
        <f>SUMIF('2022年调整实施方案'!$E$7:$E$168,$A23,'2022年调整实施方案'!$K$7:$K$168)</f>
        <v>0</v>
      </c>
      <c r="C23" s="56">
        <f>COUNTIF('2022年调整实施方案'!$E$7:$E$168,$A23)</f>
        <v>0</v>
      </c>
      <c r="D23" s="56">
        <f>SUMIF('2022年调整实施方案'!$E$7:$E$168,$A23,'2022年调整实施方案'!$S$7:$S$168)</f>
        <v>0</v>
      </c>
    </row>
    <row r="24" ht="30" customHeight="1" spans="1:4">
      <c r="A24" s="57" t="s">
        <v>399</v>
      </c>
      <c r="B24" s="56">
        <f>SUMIF('2022年调整实施方案'!$E$7:$E$168,$A24,'2022年调整实施方案'!$K$7:$K$168)</f>
        <v>1200000</v>
      </c>
      <c r="C24" s="56">
        <f>COUNTIF('2022年调整实施方案'!$E$7:$E$168,$A24)</f>
        <v>3</v>
      </c>
      <c r="D24" s="56">
        <f>SUMIF('2022年调整实施方案'!$E$7:$E$168,$A24,'2022年调整实施方案'!$S$7:$S$168)</f>
        <v>505</v>
      </c>
    </row>
    <row r="25" ht="30" customHeight="1" spans="1:4">
      <c r="A25" s="57" t="s">
        <v>469</v>
      </c>
      <c r="B25" s="56">
        <f>SUMIF('2022年调整实施方案'!$E$7:$E$168,$A25,'2022年调整实施方案'!$K$7:$K$168)</f>
        <v>15000</v>
      </c>
      <c r="C25" s="56">
        <f>COUNTIF('2022年调整实施方案'!$E$7:$E$168,$A25)</f>
        <v>1</v>
      </c>
      <c r="D25" s="56">
        <f>SUMIF('2022年调整实施方案'!$E$7:$E$168,$A25,'2022年调整实施方案'!$S$7:$S$168)</f>
        <v>798</v>
      </c>
    </row>
    <row r="26" ht="30" customHeight="1" spans="1:4">
      <c r="A26" s="57" t="s">
        <v>494</v>
      </c>
      <c r="B26" s="56">
        <f>SUMIF('2022年调整实施方案'!$E$7:$E$168,$A26,'2022年调整实施方案'!$K$7:$K$168)</f>
        <v>0</v>
      </c>
      <c r="C26" s="56">
        <f>COUNTIF('2022年调整实施方案'!$E$7:$E$168,$A26)</f>
        <v>0</v>
      </c>
      <c r="D26" s="56">
        <f>SUMIF('2022年调整实施方案'!$E$7:$E$168,$A26,'2022年调整实施方案'!$S$7:$S$168)</f>
        <v>0</v>
      </c>
    </row>
    <row r="27" ht="30" customHeight="1" spans="1:4">
      <c r="A27" s="57" t="s">
        <v>59</v>
      </c>
      <c r="B27" s="56">
        <f>SUMIF('2022年调整实施方案'!$E$7:$E$168,$A27,'2022年调整实施方案'!$K$7:$K$168)</f>
        <v>2790000</v>
      </c>
      <c r="C27" s="56">
        <f>COUNTIF('2022年调整实施方案'!$E$7:$E$168,$A27)</f>
        <v>3</v>
      </c>
      <c r="D27" s="56">
        <f>SUMIF('2022年调整实施方案'!$E$7:$E$168,$A27,'2022年调整实施方案'!$S$7:$S$168)</f>
        <v>1075</v>
      </c>
    </row>
    <row r="28" ht="30" customHeight="1" spans="1:4">
      <c r="A28" s="57" t="s">
        <v>495</v>
      </c>
      <c r="B28" s="56">
        <f>SUMIF('2022年调整实施方案'!$E$7:$E$168,$A28,'2022年调整实施方案'!$K$7:$K$168)</f>
        <v>0</v>
      </c>
      <c r="C28" s="56">
        <f>COUNTIF('2022年调整实施方案'!$E$7:$E$168,$A28)</f>
        <v>0</v>
      </c>
      <c r="D28" s="56">
        <f>SUMIF('2022年调整实施方案'!$E$7:$E$168,$A28,'2022年调整实施方案'!$S$7:$S$168)</f>
        <v>0</v>
      </c>
    </row>
    <row r="29" ht="30" customHeight="1" spans="1:4">
      <c r="A29" s="57" t="s">
        <v>496</v>
      </c>
      <c r="B29" s="56">
        <f>SUMIF('2022年调整实施方案'!$E$7:$E$168,$A29,'2022年调整实施方案'!$K$7:$K$168)</f>
        <v>0</v>
      </c>
      <c r="C29" s="56">
        <f>COUNTIF('2022年调整实施方案'!$E$7:$E$168,$A29)</f>
        <v>0</v>
      </c>
      <c r="D29" s="56">
        <f>SUMIF('2022年调整实施方案'!$E$7:$E$168,$A29,'2022年调整实施方案'!$S$7:$S$168)</f>
        <v>0</v>
      </c>
    </row>
    <row r="30" ht="30" customHeight="1" spans="1:4">
      <c r="A30" s="57" t="s">
        <v>497</v>
      </c>
      <c r="B30" s="56">
        <f>SUMIF('2022年调整实施方案'!$E$7:$E$168,$A30,'2022年调整实施方案'!$K$7:$K$168)</f>
        <v>0</v>
      </c>
      <c r="C30" s="56">
        <f>COUNTIF('2022年调整实施方案'!$E$7:$E$168,$A30)</f>
        <v>0</v>
      </c>
      <c r="D30" s="56">
        <f>SUMIF('2022年调整实施方案'!$E$7:$E$168,$A30,'2022年调整实施方案'!$S$7:$S$168)</f>
        <v>0</v>
      </c>
    </row>
    <row r="31" ht="30" customHeight="1" spans="1:4">
      <c r="A31" s="57" t="s">
        <v>393</v>
      </c>
      <c r="B31" s="56">
        <f>SUMIF('2022年调整实施方案'!$E$7:$E$168,$A31,'2022年调整实施方案'!$K$7:$K$168)</f>
        <v>2098000</v>
      </c>
      <c r="C31" s="56">
        <f>COUNTIF('2022年调整实施方案'!$E$7:$E$168,$A31)</f>
        <v>2</v>
      </c>
      <c r="D31" s="56">
        <f>SUMIF('2022年调整实施方案'!$E$7:$E$168,$A31,'2022年调整实施方案'!$S$7:$S$168)</f>
        <v>56</v>
      </c>
    </row>
    <row r="32" ht="30" customHeight="1" spans="1:4">
      <c r="A32" s="57" t="s">
        <v>498</v>
      </c>
      <c r="B32" s="56">
        <f>SUMIF('2022年调整实施方案'!$E$7:$E$168,$A32,'2022年调整实施方案'!$K$7:$K$168)</f>
        <v>0</v>
      </c>
      <c r="C32" s="56">
        <f>COUNTIF('2022年调整实施方案'!$E$7:$E$168,$A32)</f>
        <v>0</v>
      </c>
      <c r="D32" s="56">
        <f>SUMIF('2022年调整实施方案'!$E$7:$E$168,$A32,'2022年调整实施方案'!$S$7:$S$168)</f>
        <v>0</v>
      </c>
    </row>
    <row r="33" ht="30" customHeight="1" spans="1:4">
      <c r="A33" s="57" t="s">
        <v>143</v>
      </c>
      <c r="B33" s="56">
        <f>SUMIF('2022年调整实施方案'!$E$7:$E$168,$A33,'2022年调整实施方案'!$K$7:$K$168)</f>
        <v>0</v>
      </c>
      <c r="C33" s="56">
        <f>COUNTIF('2022年调整实施方案'!$E$7:$E$168,$A33)</f>
        <v>0</v>
      </c>
      <c r="D33" s="56">
        <f>SUMIF('2022年调整实施方案'!$E$7:$E$168,$A33,'2022年调整实施方案'!$S$7:$S$168)</f>
        <v>0</v>
      </c>
    </row>
  </sheetData>
  <mergeCells count="1">
    <mergeCell ref="A3:D3"/>
  </mergeCells>
  <printOptions horizontalCentered="1"/>
  <pageMargins left="1.10236220472441" right="1.02362204724409" top="1.45669291338583" bottom="1.37795275590551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45"/>
  <sheetViews>
    <sheetView topLeftCell="A3" workbookViewId="0">
      <selection activeCell="B19" sqref="B19"/>
    </sheetView>
  </sheetViews>
  <sheetFormatPr defaultColWidth="9" defaultRowHeight="13.5" outlineLevelCol="4"/>
  <cols>
    <col min="1" max="1" width="23.125" customWidth="1"/>
    <col min="2" max="2" width="29.625" customWidth="1"/>
    <col min="3" max="3" width="37.625" customWidth="1"/>
    <col min="4" max="4" width="21.75" customWidth="1"/>
    <col min="5" max="5" width="11.5" customWidth="1"/>
  </cols>
  <sheetData>
    <row r="1" ht="20.25" spans="1:1">
      <c r="A1" s="13" t="s">
        <v>499</v>
      </c>
    </row>
    <row r="2" ht="14.1" customHeight="1" spans="1:1">
      <c r="A2" s="13"/>
    </row>
    <row r="3" ht="63" customHeight="1" spans="1:5">
      <c r="A3" s="37" t="s">
        <v>500</v>
      </c>
      <c r="B3" s="37"/>
      <c r="C3" s="37"/>
      <c r="D3" s="37"/>
      <c r="E3" s="37"/>
    </row>
    <row r="4" ht="12" customHeight="1" spans="1:5">
      <c r="A4" s="38"/>
      <c r="B4" s="39"/>
      <c r="C4" s="39"/>
      <c r="D4" s="39"/>
      <c r="E4" s="39"/>
    </row>
    <row r="5" ht="17.1" customHeight="1" spans="1:5">
      <c r="A5" s="40"/>
      <c r="B5" s="40"/>
      <c r="C5" s="40"/>
      <c r="D5" s="40"/>
      <c r="E5" s="41" t="s">
        <v>2</v>
      </c>
    </row>
    <row r="6" ht="18.95" customHeight="1" spans="1:5">
      <c r="A6" s="42" t="s">
        <v>501</v>
      </c>
      <c r="B6" s="42" t="s">
        <v>502</v>
      </c>
      <c r="C6" s="42" t="s">
        <v>503</v>
      </c>
      <c r="D6" s="42" t="s">
        <v>486</v>
      </c>
      <c r="E6" s="42" t="s">
        <v>487</v>
      </c>
    </row>
    <row r="7" ht="18.95" customHeight="1" spans="1:5">
      <c r="A7" s="43" t="s">
        <v>26</v>
      </c>
      <c r="B7" s="43"/>
      <c r="C7" s="43"/>
      <c r="D7" s="44">
        <f>D8+D18+D20+D37+D42</f>
        <v>164164400</v>
      </c>
      <c r="E7" s="43">
        <f>E8+E18+E20+E37+E42</f>
        <v>162</v>
      </c>
    </row>
    <row r="8" ht="18.95" customHeight="1" spans="1:5">
      <c r="A8" s="45" t="s">
        <v>504</v>
      </c>
      <c r="B8" s="43"/>
      <c r="C8" s="43"/>
      <c r="D8" s="44">
        <f>D9+D13</f>
        <v>63227803.14</v>
      </c>
      <c r="E8" s="43">
        <f>E9+E13</f>
        <v>95</v>
      </c>
    </row>
    <row r="9" ht="36" customHeight="1" spans="1:5">
      <c r="A9" s="46"/>
      <c r="B9" s="47" t="s">
        <v>57</v>
      </c>
      <c r="C9" s="47"/>
      <c r="D9" s="44">
        <f>SUM(D10:D12)</f>
        <v>40884803.14</v>
      </c>
      <c r="E9" s="43">
        <f>SUM(E10:E12)</f>
        <v>83</v>
      </c>
    </row>
    <row r="10" ht="18.95" customHeight="1" spans="1:5">
      <c r="A10" s="46"/>
      <c r="B10" s="46"/>
      <c r="C10" s="46" t="s">
        <v>310</v>
      </c>
      <c r="D10" s="44">
        <f>SUMIF('2022年调整实施方案'!$D$7:$D$168,$C10,'2022年调整实施方案'!$K$7:$K$168)</f>
        <v>2574800</v>
      </c>
      <c r="E10" s="43">
        <f>COUNTIF('2022年调整实施方案'!$D$7:$D$168,$C10)</f>
        <v>4</v>
      </c>
    </row>
    <row r="11" ht="18.95" customHeight="1" spans="1:5">
      <c r="A11" s="46"/>
      <c r="B11" s="46"/>
      <c r="C11" s="46" t="s">
        <v>58</v>
      </c>
      <c r="D11" s="44">
        <f>SUMIF('2022年调整实施方案'!$D$7:$D$168,$C11,'2022年调整实施方案'!$K$7:$K$168)</f>
        <v>30574468</v>
      </c>
      <c r="E11" s="43">
        <f>COUNTIF('2022年调整实施方案'!$D$7:$D$168,$C11)</f>
        <v>67</v>
      </c>
    </row>
    <row r="12" ht="18.95" customHeight="1" spans="1:5">
      <c r="A12" s="46"/>
      <c r="B12" s="46"/>
      <c r="C12" s="46" t="s">
        <v>137</v>
      </c>
      <c r="D12" s="44">
        <f>SUMIF('2022年调整实施方案'!$D$7:$D$168,$C12,'2022年调整实施方案'!$K$7:$K$168)</f>
        <v>7735535.14</v>
      </c>
      <c r="E12" s="43">
        <f>COUNTIF('2022年调整实施方案'!$D$7:$D$168,$C12)</f>
        <v>12</v>
      </c>
    </row>
    <row r="13" ht="18.95" customHeight="1" spans="1:5">
      <c r="A13" s="46"/>
      <c r="B13" s="46" t="s">
        <v>82</v>
      </c>
      <c r="C13" s="46"/>
      <c r="D13" s="44">
        <f>SUM(D14:D17)</f>
        <v>22343000</v>
      </c>
      <c r="E13" s="43">
        <f>SUM(E14:E17)</f>
        <v>12</v>
      </c>
    </row>
    <row r="14" ht="18.95" customHeight="1" spans="1:5">
      <c r="A14" s="46"/>
      <c r="B14" s="48"/>
      <c r="C14" s="48" t="s">
        <v>83</v>
      </c>
      <c r="D14" s="44">
        <f>SUMIF('2022年调整实施方案'!$D$7:$D$168,$C14,'2022年调整实施方案'!$K$7:$K$168)</f>
        <v>4400000</v>
      </c>
      <c r="E14" s="43">
        <f>COUNTIF('2022年调整实施方案'!$D$7:$D$168,$C14)</f>
        <v>3</v>
      </c>
    </row>
    <row r="15" ht="18.95" customHeight="1" spans="1:5">
      <c r="A15" s="46"/>
      <c r="B15" s="48"/>
      <c r="C15" s="48" t="s">
        <v>468</v>
      </c>
      <c r="D15" s="44">
        <f>SUMIF('2022年调整实施方案'!$D$7:$D$168,$C15,'2022年调整实施方案'!$K$7:$K$168)</f>
        <v>113000</v>
      </c>
      <c r="E15" s="43">
        <f>COUNTIF('2022年调整实施方案'!$D$7:$D$168,$C15)</f>
        <v>2</v>
      </c>
    </row>
    <row r="16" ht="21" customHeight="1" spans="1:5">
      <c r="A16" s="46"/>
      <c r="B16" s="48"/>
      <c r="C16" s="48" t="s">
        <v>104</v>
      </c>
      <c r="D16" s="44">
        <f>SUMIF('2022年调整实施方案'!$D$7:$D$168,$C16,'2022年调整实施方案'!$K$7:$K$168)</f>
        <v>9830000</v>
      </c>
      <c r="E16" s="43">
        <f>COUNTIF('2022年调整实施方案'!$D$7:$D$168,$C16)</f>
        <v>2</v>
      </c>
    </row>
    <row r="17" ht="18.95" customHeight="1" spans="1:5">
      <c r="A17" s="46"/>
      <c r="B17" s="46"/>
      <c r="C17" s="46" t="s">
        <v>108</v>
      </c>
      <c r="D17" s="44">
        <f>SUMIF('2022年调整实施方案'!$D$7:$D$168,$C17,'2022年调整实施方案'!$K$7:$K$168)</f>
        <v>8000000</v>
      </c>
      <c r="E17" s="43">
        <f>COUNTIF('2022年调整实施方案'!$D$7:$D$168,$C17)</f>
        <v>5</v>
      </c>
    </row>
    <row r="18" ht="18.95" customHeight="1" spans="1:5">
      <c r="A18" s="45" t="s">
        <v>505</v>
      </c>
      <c r="B18" s="43"/>
      <c r="C18" s="43"/>
      <c r="D18" s="44">
        <f>D19</f>
        <v>3600000</v>
      </c>
      <c r="E18" s="43">
        <f>E19</f>
        <v>1</v>
      </c>
    </row>
    <row r="19" ht="18.95" customHeight="1" spans="1:5">
      <c r="A19" s="46"/>
      <c r="B19" s="46" t="s">
        <v>88</v>
      </c>
      <c r="C19" s="46" t="s">
        <v>89</v>
      </c>
      <c r="D19" s="44">
        <f>SUMIF('2022年调整实施方案'!$D$7:$D$168,$C19,'2022年调整实施方案'!$K$7:$K$168)</f>
        <v>3600000</v>
      </c>
      <c r="E19" s="43">
        <f>COUNTIF('2022年调整实施方案'!$D$7:$D$168,$C19)</f>
        <v>1</v>
      </c>
    </row>
    <row r="20" ht="18.95" customHeight="1" spans="1:5">
      <c r="A20" s="45" t="s">
        <v>506</v>
      </c>
      <c r="B20" s="43"/>
      <c r="C20" s="43"/>
      <c r="D20" s="44">
        <f>D21+D24+D26+D29+D32</f>
        <v>92586596.86</v>
      </c>
      <c r="E20" s="43">
        <f>E21+E24+E26+E29+E32</f>
        <v>61</v>
      </c>
    </row>
    <row r="21" ht="18.95" customHeight="1" spans="1:5">
      <c r="A21" s="46"/>
      <c r="B21" s="46" t="s">
        <v>97</v>
      </c>
      <c r="C21" s="46"/>
      <c r="D21" s="44">
        <f>SUM(D22:D23)</f>
        <v>3064000</v>
      </c>
      <c r="E21" s="43">
        <f>SUM(E22:E23)</f>
        <v>5</v>
      </c>
    </row>
    <row r="22" ht="18.95" customHeight="1" spans="1:5">
      <c r="A22" s="46"/>
      <c r="B22" s="46"/>
      <c r="C22" s="46" t="s">
        <v>396</v>
      </c>
      <c r="D22" s="44">
        <f>SUMIF('2022年调整实施方案'!$D$7:$D$168,$C22,'2022年调整实施方案'!$K$7:$K$168)</f>
        <v>874000</v>
      </c>
      <c r="E22" s="43">
        <f>COUNTIF('2022年调整实施方案'!$D$7:$D$168,$C22)</f>
        <v>2</v>
      </c>
    </row>
    <row r="23" ht="18.95" customHeight="1" spans="1:5">
      <c r="A23" s="46"/>
      <c r="B23" s="46"/>
      <c r="C23" s="46" t="s">
        <v>98</v>
      </c>
      <c r="D23" s="44">
        <f>SUMIF('2022年调整实施方案'!$D$7:$D$168,$C23,'2022年调整实施方案'!$K$7:$K$168)</f>
        <v>2190000</v>
      </c>
      <c r="E23" s="43">
        <f>COUNTIF('2022年调整实施方案'!$D$7:$D$168,$C23)</f>
        <v>3</v>
      </c>
    </row>
    <row r="24" ht="18.95" customHeight="1" spans="1:5">
      <c r="A24" s="46"/>
      <c r="B24" s="46" t="s">
        <v>313</v>
      </c>
      <c r="C24" s="46"/>
      <c r="D24" s="44">
        <f>D25</f>
        <v>19050000</v>
      </c>
      <c r="E24" s="43">
        <f>E25</f>
        <v>8</v>
      </c>
    </row>
    <row r="25" ht="18.95" customHeight="1" spans="1:5">
      <c r="A25" s="46"/>
      <c r="B25" s="46"/>
      <c r="C25" s="46" t="s">
        <v>314</v>
      </c>
      <c r="D25" s="44">
        <f>SUMIF('2022年调整实施方案'!$D$7:$D$168,$C25,'2022年调整实施方案'!$K$7:$K$168)</f>
        <v>19050000</v>
      </c>
      <c r="E25" s="43">
        <f>COUNTIF('2022年调整实施方案'!$D$7:$D$168,$C25)</f>
        <v>8</v>
      </c>
    </row>
    <row r="26" ht="18.95" customHeight="1" spans="1:5">
      <c r="A26" s="46"/>
      <c r="B26" s="46" t="s">
        <v>52</v>
      </c>
      <c r="C26" s="46"/>
      <c r="D26" s="44">
        <f>SUM(D27:D28)</f>
        <v>2451156.76</v>
      </c>
      <c r="E26" s="43">
        <f>SUM(E27:E28)</f>
        <v>3</v>
      </c>
    </row>
    <row r="27" ht="18.95" customHeight="1" spans="1:5">
      <c r="A27" s="46"/>
      <c r="B27" s="46"/>
      <c r="C27" s="46" t="s">
        <v>53</v>
      </c>
      <c r="D27" s="44">
        <f>SUMIF('2022年调整实施方案'!$D$7:$D$168,$C27,'2022年调整实施方案'!$K$7:$K$168)</f>
        <v>2430000</v>
      </c>
      <c r="E27" s="43">
        <f>COUNTIF('2022年调整实施方案'!$D$7:$D$168,$C27)</f>
        <v>2</v>
      </c>
    </row>
    <row r="28" ht="18.95" customHeight="1" spans="1:5">
      <c r="A28" s="46"/>
      <c r="B28" s="46"/>
      <c r="C28" s="46" t="s">
        <v>449</v>
      </c>
      <c r="D28" s="44">
        <f>SUMIF('2022年调整实施方案'!$D$7:$D$168,$C28,'2022年调整实施方案'!$K$7:$K$168)</f>
        <v>21156.76</v>
      </c>
      <c r="E28" s="43">
        <f>COUNTIF('2022年调整实施方案'!$D$7:$D$168,$C28)</f>
        <v>1</v>
      </c>
    </row>
    <row r="29" ht="18.95" customHeight="1" spans="1:5">
      <c r="A29" s="46"/>
      <c r="B29" s="46" t="s">
        <v>41</v>
      </c>
      <c r="C29" s="46"/>
      <c r="D29" s="44">
        <f>SUM(D30:D31)</f>
        <v>14349600</v>
      </c>
      <c r="E29" s="43">
        <f>SUM(E30:E31)</f>
        <v>11</v>
      </c>
    </row>
    <row r="30" ht="18.95" customHeight="1" spans="1:5">
      <c r="A30" s="46"/>
      <c r="B30" s="46"/>
      <c r="C30" s="46" t="s">
        <v>418</v>
      </c>
      <c r="D30" s="44">
        <f>SUMIF('2022年调整实施方案'!$D$7:$D$168,$C30,'2022年调整实施方案'!$K$7:$K$168)</f>
        <v>4200000</v>
      </c>
      <c r="E30" s="43">
        <f>COUNTIF('2022年调整实施方案'!$D$7:$D$168,$C30)</f>
        <v>2</v>
      </c>
    </row>
    <row r="31" ht="18.95" customHeight="1" spans="1:5">
      <c r="A31" s="46"/>
      <c r="B31" s="46"/>
      <c r="C31" s="46" t="s">
        <v>42</v>
      </c>
      <c r="D31" s="44">
        <f>SUMIF('2022年调整实施方案'!$D$7:$D$168,$C31,'2022年调整实施方案'!$K$7:$K$168)</f>
        <v>10149600</v>
      </c>
      <c r="E31" s="43">
        <f>COUNTIF('2022年调整实施方案'!$D$7:$D$168,$C31)</f>
        <v>9</v>
      </c>
    </row>
    <row r="32" ht="18.95" customHeight="1" spans="1:5">
      <c r="A32" s="46"/>
      <c r="B32" s="46" t="s">
        <v>28</v>
      </c>
      <c r="C32" s="46"/>
      <c r="D32" s="44">
        <f>SUM(D33:D36)</f>
        <v>53671840.1</v>
      </c>
      <c r="E32" s="43">
        <f>SUM(E33:E36)</f>
        <v>34</v>
      </c>
    </row>
    <row r="33" ht="18.95" customHeight="1" spans="1:5">
      <c r="A33" s="46"/>
      <c r="B33" s="46"/>
      <c r="C33" s="46" t="s">
        <v>29</v>
      </c>
      <c r="D33" s="44">
        <f>SUMIF('2022年调整实施方案'!$D$7:$D$168,$C33,'2022年调整实施方案'!$K$7:$K$168)</f>
        <v>19819100</v>
      </c>
      <c r="E33" s="43">
        <f>COUNTIF('2022年调整实施方案'!$D$7:$D$168,$C33)</f>
        <v>10</v>
      </c>
    </row>
    <row r="34" ht="18.95" customHeight="1" spans="1:5">
      <c r="A34" s="46"/>
      <c r="B34" s="46"/>
      <c r="C34" s="46" t="s">
        <v>49</v>
      </c>
      <c r="D34" s="44">
        <f>SUMIF('2022年调整实施方案'!$D$7:$D$168,$C34,'2022年调整实施方案'!$K$7:$K$168)</f>
        <v>25759418.1</v>
      </c>
      <c r="E34" s="43">
        <f>COUNTIF('2022年调整实施方案'!$D$7:$D$168,$C34)</f>
        <v>14</v>
      </c>
    </row>
    <row r="35" ht="18.95" customHeight="1" spans="1:5">
      <c r="A35" s="46"/>
      <c r="B35" s="46"/>
      <c r="C35" s="46" t="s">
        <v>64</v>
      </c>
      <c r="D35" s="44">
        <f>SUMIF('2022年调整实施方案'!$D$7:$D$168,$C35,'2022年调整实施方案'!$K$7:$K$168)</f>
        <v>3014422</v>
      </c>
      <c r="E35" s="43">
        <f>COUNTIF('2022年调整实施方案'!$D$7:$D$168,$C35)</f>
        <v>2</v>
      </c>
    </row>
    <row r="36" ht="18.95" customHeight="1" spans="1:5">
      <c r="A36" s="46"/>
      <c r="B36" s="46"/>
      <c r="C36" s="46" t="s">
        <v>122</v>
      </c>
      <c r="D36" s="44">
        <f>SUMIF('2022年调整实施方案'!$D$7:$D$168,$C36,'2022年调整实施方案'!$K$7:$K$168)</f>
        <v>5078900</v>
      </c>
      <c r="E36" s="43">
        <f>COUNTIF('2022年调整实施方案'!$D$7:$D$168,$C36)</f>
        <v>8</v>
      </c>
    </row>
    <row r="37" ht="18.95" customHeight="1" spans="1:5">
      <c r="A37" s="45" t="s">
        <v>507</v>
      </c>
      <c r="B37" s="43"/>
      <c r="C37" s="43"/>
      <c r="D37" s="44">
        <f>D38+D40</f>
        <v>750000</v>
      </c>
      <c r="E37" s="43">
        <f>E38+E40</f>
        <v>2</v>
      </c>
    </row>
    <row r="38" ht="18.95" customHeight="1" spans="1:5">
      <c r="A38" s="45"/>
      <c r="B38" s="46" t="s">
        <v>94</v>
      </c>
      <c r="C38" s="46"/>
      <c r="D38" s="44">
        <f>D39</f>
        <v>350000</v>
      </c>
      <c r="E38" s="43">
        <f>E39</f>
        <v>1</v>
      </c>
    </row>
    <row r="39" ht="18.95" customHeight="1" spans="1:5">
      <c r="A39" s="45"/>
      <c r="B39" s="46"/>
      <c r="C39" s="46" t="s">
        <v>95</v>
      </c>
      <c r="D39" s="44">
        <f>SUMIF('2022年调整实施方案'!$D$7:$D$168,$C39,'2022年调整实施方案'!$K$7:$K$168)</f>
        <v>350000</v>
      </c>
      <c r="E39" s="43">
        <f>COUNTIF('2022年调整实施方案'!$D$7:$D$168,$C39)</f>
        <v>1</v>
      </c>
    </row>
    <row r="40" ht="18.95" customHeight="1" spans="1:5">
      <c r="A40" s="45"/>
      <c r="B40" s="46" t="s">
        <v>475</v>
      </c>
      <c r="C40" s="46"/>
      <c r="D40" s="44">
        <f>D41</f>
        <v>400000</v>
      </c>
      <c r="E40" s="43">
        <f>E41</f>
        <v>1</v>
      </c>
    </row>
    <row r="41" ht="18.95" customHeight="1" spans="1:5">
      <c r="A41" s="45"/>
      <c r="B41" s="46"/>
      <c r="C41" s="46" t="s">
        <v>476</v>
      </c>
      <c r="D41" s="44">
        <f>SUMIF('2022年调整实施方案'!$D$7:$D$168,$C41,'2022年调整实施方案'!$K$7:$K$168)</f>
        <v>400000</v>
      </c>
      <c r="E41" s="43">
        <f>COUNTIF('2022年调整实施方案'!$D$7:$D$168,$C41)</f>
        <v>1</v>
      </c>
    </row>
    <row r="42" ht="18.95" customHeight="1" spans="1:5">
      <c r="A42" s="45" t="s">
        <v>508</v>
      </c>
      <c r="B42" s="43"/>
      <c r="C42" s="43"/>
      <c r="D42" s="44">
        <f>D43</f>
        <v>4000000</v>
      </c>
      <c r="E42" s="43">
        <f>E43</f>
        <v>3</v>
      </c>
    </row>
    <row r="43" ht="18.95" customHeight="1" spans="1:5">
      <c r="A43" s="49"/>
      <c r="B43" s="46" t="s">
        <v>353</v>
      </c>
      <c r="C43" s="46"/>
      <c r="D43" s="44">
        <f>D44</f>
        <v>4000000</v>
      </c>
      <c r="E43" s="43">
        <f>E44</f>
        <v>3</v>
      </c>
    </row>
    <row r="44" ht="18.95" customHeight="1" spans="1:5">
      <c r="A44" s="50"/>
      <c r="B44" s="43"/>
      <c r="C44" s="43" t="s">
        <v>354</v>
      </c>
      <c r="D44" s="44">
        <f>SUMIF('2022年调整实施方案'!$D$7:$D$168,$C44,'2022年调整实施方案'!$K$7:$K$168)</f>
        <v>4000000</v>
      </c>
      <c r="E44" s="43">
        <f>COUNTIF('2022年调整实施方案'!$D$7:$D$168,$C44)</f>
        <v>3</v>
      </c>
    </row>
    <row r="45" spans="1:3">
      <c r="A45" s="15"/>
      <c r="B45" s="15"/>
      <c r="C45" s="15"/>
    </row>
  </sheetData>
  <mergeCells count="1">
    <mergeCell ref="A3:E3"/>
  </mergeCells>
  <printOptions horizontalCentered="1"/>
  <pageMargins left="1.10208333333333" right="1.02361111111111" top="1.0625" bottom="0.786805555555556" header="0.314583333333333" footer="0.314583333333333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45"/>
  <sheetViews>
    <sheetView workbookViewId="0">
      <selection activeCell="H8" sqref="H8"/>
    </sheetView>
  </sheetViews>
  <sheetFormatPr defaultColWidth="9" defaultRowHeight="13.5" outlineLevelCol="7"/>
  <cols>
    <col min="1" max="1" width="23.875" style="20" customWidth="1"/>
    <col min="2" max="2" width="41" customWidth="1"/>
    <col min="3" max="3" width="9.75" customWidth="1"/>
    <col min="4" max="4" width="12.625" customWidth="1"/>
    <col min="5" max="5" width="13.75" customWidth="1"/>
    <col min="6" max="6" width="12.625" customWidth="1"/>
    <col min="8" max="8" width="10.5" customWidth="1"/>
  </cols>
  <sheetData>
    <row r="1" ht="20.25" spans="1:1">
      <c r="A1" s="21" t="s">
        <v>509</v>
      </c>
    </row>
    <row r="2" ht="20.25" spans="1:1">
      <c r="A2" s="21"/>
    </row>
    <row r="3" ht="36" customHeight="1" spans="1:6">
      <c r="A3" s="14" t="s">
        <v>510</v>
      </c>
      <c r="B3" s="14"/>
      <c r="C3" s="14"/>
      <c r="D3" s="14"/>
      <c r="E3" s="14"/>
      <c r="F3" s="14"/>
    </row>
    <row r="4" ht="32.1" customHeight="1" spans="1:6">
      <c r="A4" s="22"/>
      <c r="B4" s="23"/>
      <c r="C4" s="23"/>
      <c r="D4" s="23"/>
      <c r="E4" s="23"/>
      <c r="F4" s="23" t="s">
        <v>511</v>
      </c>
    </row>
    <row r="5" ht="24" customHeight="1" spans="1:6">
      <c r="A5" s="24" t="s">
        <v>512</v>
      </c>
      <c r="B5" s="25" t="s">
        <v>513</v>
      </c>
      <c r="C5" s="25" t="s">
        <v>514</v>
      </c>
      <c r="D5" s="25" t="s">
        <v>486</v>
      </c>
      <c r="E5" s="25"/>
      <c r="F5" s="25"/>
    </row>
    <row r="6" ht="31.5" customHeight="1" spans="1:6">
      <c r="A6" s="24"/>
      <c r="B6" s="25"/>
      <c r="C6" s="25"/>
      <c r="D6" s="25" t="s">
        <v>26</v>
      </c>
      <c r="E6" s="26" t="s">
        <v>515</v>
      </c>
      <c r="F6" s="26" t="s">
        <v>516</v>
      </c>
    </row>
    <row r="7" ht="31.5" customHeight="1" spans="1:8">
      <c r="A7" s="27" t="s">
        <v>26</v>
      </c>
      <c r="B7" s="28"/>
      <c r="C7" s="28"/>
      <c r="D7" s="29">
        <f t="shared" ref="D7:D9" si="0">SUM(E7:F7)</f>
        <v>164164400</v>
      </c>
      <c r="E7" s="30">
        <f>E8+E27+E44</f>
        <v>151581900</v>
      </c>
      <c r="F7" s="30">
        <f>F8+F27+F44</f>
        <v>12582500</v>
      </c>
      <c r="H7" s="31"/>
    </row>
    <row r="8" ht="33.95" customHeight="1" spans="1:6">
      <c r="A8" s="32" t="s">
        <v>517</v>
      </c>
      <c r="B8" s="28"/>
      <c r="C8" s="17"/>
      <c r="D8" s="30">
        <f t="shared" si="0"/>
        <v>56162500</v>
      </c>
      <c r="E8" s="30">
        <f>SUM(E9:E26)</f>
        <v>43580000</v>
      </c>
      <c r="F8" s="30">
        <f>SUM(F9:F26)</f>
        <v>12582500</v>
      </c>
    </row>
    <row r="9" ht="33.95" customHeight="1" spans="1:6">
      <c r="A9" s="33" t="s">
        <v>518</v>
      </c>
      <c r="B9" s="34" t="s">
        <v>519</v>
      </c>
      <c r="C9" s="35" t="s">
        <v>39</v>
      </c>
      <c r="D9" s="30">
        <f t="shared" si="0"/>
        <v>32630000</v>
      </c>
      <c r="E9" s="30">
        <v>32630000</v>
      </c>
      <c r="F9" s="36"/>
    </row>
    <row r="10" ht="33.95" customHeight="1" spans="1:6">
      <c r="A10" s="33" t="s">
        <v>520</v>
      </c>
      <c r="B10" s="34" t="s">
        <v>521</v>
      </c>
      <c r="C10" s="35" t="s">
        <v>138</v>
      </c>
      <c r="D10" s="30">
        <f t="shared" ref="D10:D45" si="1">SUM(E10:F10)</f>
        <v>600000</v>
      </c>
      <c r="E10" s="29"/>
      <c r="F10" s="36">
        <v>600000</v>
      </c>
    </row>
    <row r="11" ht="33.95" customHeight="1" spans="1:6">
      <c r="A11" s="33" t="s">
        <v>522</v>
      </c>
      <c r="B11" s="34" t="s">
        <v>523</v>
      </c>
      <c r="C11" s="35" t="s">
        <v>138</v>
      </c>
      <c r="D11" s="30">
        <f t="shared" si="1"/>
        <v>263600</v>
      </c>
      <c r="E11" s="18"/>
      <c r="F11" s="36">
        <v>263600</v>
      </c>
    </row>
    <row r="12" ht="33.95" customHeight="1" spans="1:6">
      <c r="A12" s="33" t="s">
        <v>524</v>
      </c>
      <c r="B12" s="34" t="s">
        <v>525</v>
      </c>
      <c r="C12" s="35" t="s">
        <v>138</v>
      </c>
      <c r="D12" s="30">
        <f t="shared" si="1"/>
        <v>2690000</v>
      </c>
      <c r="E12" s="18"/>
      <c r="F12" s="36">
        <v>2690000</v>
      </c>
    </row>
    <row r="13" ht="33.95" customHeight="1" spans="1:6">
      <c r="A13" s="33" t="s">
        <v>526</v>
      </c>
      <c r="B13" s="34" t="s">
        <v>527</v>
      </c>
      <c r="C13" s="35" t="s">
        <v>138</v>
      </c>
      <c r="D13" s="30">
        <f t="shared" si="1"/>
        <v>110000</v>
      </c>
      <c r="E13" s="18"/>
      <c r="F13" s="36">
        <v>110000</v>
      </c>
    </row>
    <row r="14" ht="33.95" customHeight="1" spans="1:6">
      <c r="A14" s="33" t="s">
        <v>528</v>
      </c>
      <c r="B14" s="34" t="s">
        <v>529</v>
      </c>
      <c r="C14" s="35" t="s">
        <v>138</v>
      </c>
      <c r="D14" s="30">
        <f t="shared" si="1"/>
        <v>750000</v>
      </c>
      <c r="E14" s="18"/>
      <c r="F14" s="36">
        <v>750000</v>
      </c>
    </row>
    <row r="15" ht="33.95" customHeight="1" spans="1:6">
      <c r="A15" s="33" t="s">
        <v>530</v>
      </c>
      <c r="B15" s="34" t="s">
        <v>531</v>
      </c>
      <c r="C15" s="35" t="s">
        <v>123</v>
      </c>
      <c r="D15" s="30">
        <f t="shared" si="1"/>
        <v>40000</v>
      </c>
      <c r="E15" s="18"/>
      <c r="F15" s="36">
        <v>40000</v>
      </c>
    </row>
    <row r="16" ht="33.95" customHeight="1" spans="1:6">
      <c r="A16" s="33" t="s">
        <v>532</v>
      </c>
      <c r="B16" s="34" t="s">
        <v>533</v>
      </c>
      <c r="C16" s="35" t="s">
        <v>123</v>
      </c>
      <c r="D16" s="30">
        <f t="shared" si="1"/>
        <v>750000</v>
      </c>
      <c r="E16" s="18"/>
      <c r="F16" s="36">
        <v>750000</v>
      </c>
    </row>
    <row r="17" ht="33.95" customHeight="1" spans="1:6">
      <c r="A17" s="33" t="s">
        <v>534</v>
      </c>
      <c r="B17" s="34" t="s">
        <v>535</v>
      </c>
      <c r="C17" s="35" t="s">
        <v>123</v>
      </c>
      <c r="D17" s="30">
        <f t="shared" si="1"/>
        <v>160000</v>
      </c>
      <c r="E17" s="18"/>
      <c r="F17" s="36">
        <v>160000</v>
      </c>
    </row>
    <row r="18" ht="33.95" customHeight="1" spans="1:6">
      <c r="A18" s="33" t="s">
        <v>536</v>
      </c>
      <c r="B18" s="34" t="s">
        <v>537</v>
      </c>
      <c r="C18" s="35" t="s">
        <v>123</v>
      </c>
      <c r="D18" s="30">
        <f t="shared" si="1"/>
        <v>30000</v>
      </c>
      <c r="E18" s="18"/>
      <c r="F18" s="36">
        <v>30000</v>
      </c>
    </row>
    <row r="19" ht="33.95" customHeight="1" spans="1:6">
      <c r="A19" s="33" t="s">
        <v>538</v>
      </c>
      <c r="B19" s="34" t="s">
        <v>539</v>
      </c>
      <c r="C19" s="35" t="s">
        <v>123</v>
      </c>
      <c r="D19" s="30">
        <f t="shared" si="1"/>
        <v>68900</v>
      </c>
      <c r="E19" s="18"/>
      <c r="F19" s="36">
        <v>68900</v>
      </c>
    </row>
    <row r="20" ht="33.95" customHeight="1" spans="1:6">
      <c r="A20" s="33" t="s">
        <v>540</v>
      </c>
      <c r="B20" s="34" t="s">
        <v>541</v>
      </c>
      <c r="C20" s="35" t="s">
        <v>123</v>
      </c>
      <c r="D20" s="30">
        <f t="shared" si="1"/>
        <v>730000</v>
      </c>
      <c r="E20" s="18"/>
      <c r="F20" s="36">
        <v>730000</v>
      </c>
    </row>
    <row r="21" ht="33.95" customHeight="1" spans="1:6">
      <c r="A21" s="33" t="s">
        <v>542</v>
      </c>
      <c r="B21" s="34" t="s">
        <v>543</v>
      </c>
      <c r="C21" s="35" t="s">
        <v>43</v>
      </c>
      <c r="D21" s="30">
        <f t="shared" si="1"/>
        <v>1650000</v>
      </c>
      <c r="E21" s="18">
        <v>1650000</v>
      </c>
      <c r="F21" s="36"/>
    </row>
    <row r="22" ht="33.95" customHeight="1" spans="1:6">
      <c r="A22" s="33" t="s">
        <v>544</v>
      </c>
      <c r="B22" s="34" t="s">
        <v>545</v>
      </c>
      <c r="C22" s="35" t="s">
        <v>146</v>
      </c>
      <c r="D22" s="30">
        <f t="shared" si="1"/>
        <v>5540000</v>
      </c>
      <c r="E22" s="18"/>
      <c r="F22" s="36">
        <v>5540000</v>
      </c>
    </row>
    <row r="23" ht="33.95" customHeight="1" spans="1:6">
      <c r="A23" s="33" t="s">
        <v>546</v>
      </c>
      <c r="B23" s="34" t="s">
        <v>547</v>
      </c>
      <c r="C23" s="35" t="s">
        <v>138</v>
      </c>
      <c r="D23" s="30">
        <f t="shared" si="1"/>
        <v>50000</v>
      </c>
      <c r="E23" s="18"/>
      <c r="F23" s="36">
        <v>50000</v>
      </c>
    </row>
    <row r="24" ht="33.95" customHeight="1" spans="1:6">
      <c r="A24" s="33" t="s">
        <v>544</v>
      </c>
      <c r="B24" s="34" t="s">
        <v>548</v>
      </c>
      <c r="C24" s="35" t="s">
        <v>39</v>
      </c>
      <c r="D24" s="30">
        <f t="shared" si="1"/>
        <v>9020000</v>
      </c>
      <c r="E24" s="18">
        <v>9020000</v>
      </c>
      <c r="F24" s="36"/>
    </row>
    <row r="25" ht="33.95" customHeight="1" spans="1:6">
      <c r="A25" s="33" t="s">
        <v>544</v>
      </c>
      <c r="B25" s="34" t="s">
        <v>549</v>
      </c>
      <c r="C25" s="35" t="s">
        <v>30</v>
      </c>
      <c r="D25" s="30">
        <f t="shared" si="1"/>
        <v>800000</v>
      </c>
      <c r="E25" s="18"/>
      <c r="F25" s="36">
        <v>800000</v>
      </c>
    </row>
    <row r="26" ht="33.95" customHeight="1" spans="1:6">
      <c r="A26" s="33" t="s">
        <v>544</v>
      </c>
      <c r="B26" s="34" t="s">
        <v>550</v>
      </c>
      <c r="C26" s="35" t="s">
        <v>30</v>
      </c>
      <c r="D26" s="30">
        <f t="shared" si="1"/>
        <v>280000</v>
      </c>
      <c r="E26" s="18">
        <v>280000</v>
      </c>
      <c r="F26" s="36"/>
    </row>
    <row r="27" ht="31.5" customHeight="1" spans="1:6">
      <c r="A27" s="33" t="s">
        <v>551</v>
      </c>
      <c r="B27" s="33" t="s">
        <v>552</v>
      </c>
      <c r="C27" s="33"/>
      <c r="D27" s="33">
        <f t="shared" si="1"/>
        <v>38001900</v>
      </c>
      <c r="E27" s="33">
        <f>SUM(E28:E43)</f>
        <v>38001900</v>
      </c>
      <c r="F27" s="33"/>
    </row>
    <row r="28" ht="31.5" customHeight="1" spans="1:6">
      <c r="A28" s="33" t="s">
        <v>553</v>
      </c>
      <c r="B28" s="33" t="s">
        <v>554</v>
      </c>
      <c r="C28" s="33" t="s">
        <v>39</v>
      </c>
      <c r="D28" s="33">
        <f t="shared" si="1"/>
        <v>1000000</v>
      </c>
      <c r="E28" s="33">
        <v>1000000</v>
      </c>
      <c r="F28" s="33"/>
    </row>
    <row r="29" ht="31.5" customHeight="1" spans="1:6">
      <c r="A29" s="33" t="s">
        <v>555</v>
      </c>
      <c r="B29" s="33" t="s">
        <v>556</v>
      </c>
      <c r="C29" s="33" t="s">
        <v>138</v>
      </c>
      <c r="D29" s="33">
        <f t="shared" si="1"/>
        <v>1180000</v>
      </c>
      <c r="E29" s="33">
        <v>1180000</v>
      </c>
      <c r="F29" s="33"/>
    </row>
    <row r="30" ht="31.5" customHeight="1" spans="1:6">
      <c r="A30" s="33" t="s">
        <v>557</v>
      </c>
      <c r="B30" s="33" t="s">
        <v>558</v>
      </c>
      <c r="C30" s="33" t="s">
        <v>39</v>
      </c>
      <c r="D30" s="33">
        <f t="shared" si="1"/>
        <v>3500000</v>
      </c>
      <c r="E30" s="33">
        <v>3500000</v>
      </c>
      <c r="F30" s="33"/>
    </row>
    <row r="31" ht="31.5" customHeight="1" spans="1:6">
      <c r="A31" s="33" t="s">
        <v>559</v>
      </c>
      <c r="B31" s="33" t="s">
        <v>560</v>
      </c>
      <c r="C31" s="33" t="s">
        <v>123</v>
      </c>
      <c r="D31" s="33">
        <f t="shared" si="1"/>
        <v>3000000</v>
      </c>
      <c r="E31" s="33">
        <v>3000000</v>
      </c>
      <c r="F31" s="33"/>
    </row>
    <row r="32" ht="31.5" customHeight="1" spans="1:6">
      <c r="A32" s="33" t="s">
        <v>561</v>
      </c>
      <c r="B32" s="33" t="s">
        <v>562</v>
      </c>
      <c r="C32" s="33" t="s">
        <v>30</v>
      </c>
      <c r="D32" s="33">
        <f t="shared" si="1"/>
        <v>600000</v>
      </c>
      <c r="E32" s="33">
        <v>600000</v>
      </c>
      <c r="F32" s="33"/>
    </row>
    <row r="33" ht="31.5" customHeight="1" spans="1:6">
      <c r="A33" s="33" t="s">
        <v>563</v>
      </c>
      <c r="B33" s="33" t="s">
        <v>564</v>
      </c>
      <c r="C33" s="33" t="s">
        <v>30</v>
      </c>
      <c r="D33" s="33">
        <f t="shared" si="1"/>
        <v>7500000</v>
      </c>
      <c r="E33" s="33">
        <v>7500000</v>
      </c>
      <c r="F33" s="33"/>
    </row>
    <row r="34" ht="31.5" customHeight="1" spans="1:6">
      <c r="A34" s="33" t="s">
        <v>565</v>
      </c>
      <c r="B34" s="33" t="s">
        <v>564</v>
      </c>
      <c r="C34" s="33" t="s">
        <v>30</v>
      </c>
      <c r="D34" s="33">
        <f t="shared" si="1"/>
        <v>122400</v>
      </c>
      <c r="E34" s="33">
        <v>122400</v>
      </c>
      <c r="F34" s="33"/>
    </row>
    <row r="35" ht="31.5" customHeight="1" spans="1:6">
      <c r="A35" s="33" t="s">
        <v>566</v>
      </c>
      <c r="B35" s="33" t="s">
        <v>567</v>
      </c>
      <c r="C35" s="33" t="s">
        <v>30</v>
      </c>
      <c r="D35" s="33">
        <f t="shared" si="1"/>
        <v>1416000</v>
      </c>
      <c r="E35" s="33">
        <v>1416000</v>
      </c>
      <c r="F35" s="33"/>
    </row>
    <row r="36" ht="31.5" customHeight="1" spans="1:6">
      <c r="A36" s="33" t="s">
        <v>568</v>
      </c>
      <c r="B36" s="33" t="s">
        <v>569</v>
      </c>
      <c r="C36" s="33" t="s">
        <v>30</v>
      </c>
      <c r="D36" s="33">
        <f t="shared" si="1"/>
        <v>300000</v>
      </c>
      <c r="E36" s="33">
        <v>300000</v>
      </c>
      <c r="F36" s="33"/>
    </row>
    <row r="37" ht="31.5" customHeight="1" spans="1:6">
      <c r="A37" s="33" t="s">
        <v>570</v>
      </c>
      <c r="B37" s="33" t="s">
        <v>571</v>
      </c>
      <c r="C37" s="33" t="s">
        <v>99</v>
      </c>
      <c r="D37" s="33">
        <f t="shared" si="1"/>
        <v>1500000</v>
      </c>
      <c r="E37" s="33">
        <v>1500000</v>
      </c>
      <c r="F37" s="33"/>
    </row>
    <row r="38" ht="31.5" customHeight="1" spans="1:6">
      <c r="A38" s="33" t="s">
        <v>572</v>
      </c>
      <c r="B38" s="33" t="s">
        <v>573</v>
      </c>
      <c r="C38" s="33" t="s">
        <v>43</v>
      </c>
      <c r="D38" s="33">
        <f t="shared" si="1"/>
        <v>12549000</v>
      </c>
      <c r="E38" s="33">
        <v>12549000</v>
      </c>
      <c r="F38" s="33"/>
    </row>
    <row r="39" ht="31.5" customHeight="1" spans="1:6">
      <c r="A39" s="33" t="s">
        <v>574</v>
      </c>
      <c r="B39" s="33" t="s">
        <v>575</v>
      </c>
      <c r="C39" s="33" t="s">
        <v>357</v>
      </c>
      <c r="D39" s="33">
        <f t="shared" si="1"/>
        <v>700000</v>
      </c>
      <c r="E39" s="33">
        <v>700000</v>
      </c>
      <c r="F39" s="33"/>
    </row>
    <row r="40" ht="31.5" customHeight="1" spans="1:6">
      <c r="A40" s="33" t="s">
        <v>576</v>
      </c>
      <c r="B40" s="33" t="s">
        <v>564</v>
      </c>
      <c r="C40" s="33" t="s">
        <v>123</v>
      </c>
      <c r="D40" s="33">
        <f t="shared" si="1"/>
        <v>300000</v>
      </c>
      <c r="E40" s="33">
        <v>300000</v>
      </c>
      <c r="F40" s="33"/>
    </row>
    <row r="41" ht="31.5" customHeight="1" spans="1:6">
      <c r="A41" s="33" t="s">
        <v>577</v>
      </c>
      <c r="B41" s="33" t="s">
        <v>578</v>
      </c>
      <c r="C41" s="33" t="s">
        <v>39</v>
      </c>
      <c r="D41" s="33">
        <f t="shared" si="1"/>
        <v>3500000</v>
      </c>
      <c r="E41" s="33">
        <v>3500000</v>
      </c>
      <c r="F41" s="33"/>
    </row>
    <row r="42" ht="31.5" customHeight="1" spans="1:6">
      <c r="A42" s="33" t="s">
        <v>579</v>
      </c>
      <c r="B42" s="33" t="s">
        <v>580</v>
      </c>
      <c r="C42" s="33" t="s">
        <v>39</v>
      </c>
      <c r="D42" s="33">
        <f t="shared" si="1"/>
        <v>294500</v>
      </c>
      <c r="E42" s="33">
        <v>294500</v>
      </c>
      <c r="F42" s="33"/>
    </row>
    <row r="43" ht="31.5" customHeight="1" spans="1:6">
      <c r="A43" s="33" t="s">
        <v>581</v>
      </c>
      <c r="B43" s="33" t="s">
        <v>582</v>
      </c>
      <c r="C43" s="33" t="s">
        <v>39</v>
      </c>
      <c r="D43" s="33">
        <f t="shared" si="1"/>
        <v>540000</v>
      </c>
      <c r="E43" s="33">
        <v>540000</v>
      </c>
      <c r="F43" s="33"/>
    </row>
    <row r="44" ht="31.5" customHeight="1" spans="1:6">
      <c r="A44" s="33" t="s">
        <v>583</v>
      </c>
      <c r="B44" s="33"/>
      <c r="C44" s="33" t="s">
        <v>39</v>
      </c>
      <c r="D44" s="33">
        <f t="shared" si="1"/>
        <v>70000000</v>
      </c>
      <c r="E44" s="33">
        <f>SUM(E45:E45)</f>
        <v>70000000</v>
      </c>
      <c r="F44" s="33">
        <f>SUM(F45:F45)</f>
        <v>0</v>
      </c>
    </row>
    <row r="45" ht="31.5" customHeight="1" spans="1:6">
      <c r="A45" s="33" t="s">
        <v>584</v>
      </c>
      <c r="B45" s="33" t="s">
        <v>585</v>
      </c>
      <c r="C45" s="33" t="s">
        <v>39</v>
      </c>
      <c r="D45" s="33">
        <f t="shared" si="1"/>
        <v>70000000</v>
      </c>
      <c r="E45" s="33">
        <v>70000000</v>
      </c>
      <c r="F45" s="33"/>
    </row>
  </sheetData>
  <mergeCells count="5">
    <mergeCell ref="A3:F3"/>
    <mergeCell ref="D5:F5"/>
    <mergeCell ref="A5:A6"/>
    <mergeCell ref="B5:B6"/>
    <mergeCell ref="C5:C6"/>
  </mergeCells>
  <dataValidations count="2">
    <dataValidation type="list" allowBlank="1" showInputMessage="1" showErrorMessage="1" sqref="C10:C14 C16:C20 C22:C24">
      <formula1>$AI$1:$AI$165</formula1>
    </dataValidation>
    <dataValidation type="list" allowBlank="1" showInputMessage="1" showErrorMessage="1" sqref="C44:C45">
      <formula1>$AG$3:$AG$140</formula1>
    </dataValidation>
  </dataValidations>
  <pageMargins left="1.41666666666667" right="1.41666666666667" top="1.10208333333333" bottom="1.02361111111111" header="0.314583333333333" footer="0.31458333333333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J12"/>
  <sheetViews>
    <sheetView workbookViewId="0">
      <selection activeCell="L10" sqref="L10"/>
    </sheetView>
  </sheetViews>
  <sheetFormatPr defaultColWidth="9" defaultRowHeight="13.5"/>
  <cols>
    <col min="1" max="1" width="20.125" customWidth="1"/>
    <col min="2" max="2" width="13.375" customWidth="1"/>
    <col min="3" max="3" width="10" customWidth="1"/>
    <col min="4" max="4" width="12.125" customWidth="1"/>
    <col min="5" max="5" width="13" customWidth="1"/>
    <col min="6" max="6" width="9.375" customWidth="1"/>
    <col min="7" max="7" width="10.875" customWidth="1"/>
    <col min="8" max="8" width="8.5" customWidth="1"/>
    <col min="9" max="10" width="8.75" customWidth="1"/>
  </cols>
  <sheetData>
    <row r="1" ht="20.25" spans="1:1">
      <c r="A1" s="13" t="s">
        <v>586</v>
      </c>
    </row>
    <row r="2" ht="24" customHeight="1" spans="1:1">
      <c r="A2" s="13"/>
    </row>
    <row r="3" ht="36" customHeight="1" spans="1:10">
      <c r="A3" s="14" t="s">
        <v>587</v>
      </c>
      <c r="B3" s="14"/>
      <c r="C3" s="14"/>
      <c r="D3" s="14"/>
      <c r="E3" s="14"/>
      <c r="F3" s="14"/>
      <c r="G3" s="14"/>
      <c r="H3" s="14"/>
      <c r="I3" s="14"/>
      <c r="J3" s="14"/>
    </row>
    <row r="4" ht="27.95" customHeight="1" spans="1:10">
      <c r="A4" s="14"/>
      <c r="B4" s="14"/>
      <c r="C4" s="14"/>
      <c r="D4" s="14"/>
      <c r="E4" s="14"/>
      <c r="F4" s="14"/>
      <c r="G4" s="14"/>
      <c r="H4" s="14"/>
      <c r="I4" s="14"/>
      <c r="J4" s="14"/>
    </row>
    <row r="5" ht="23.1" customHeight="1" spans="1:10">
      <c r="A5" s="15"/>
      <c r="B5" s="15"/>
      <c r="C5" s="15"/>
      <c r="D5" s="15"/>
      <c r="E5" s="15"/>
      <c r="F5" s="15"/>
      <c r="G5" s="15"/>
      <c r="H5" s="15"/>
      <c r="I5" s="19" t="s">
        <v>2</v>
      </c>
      <c r="J5" s="19"/>
    </row>
    <row r="6" ht="27.95" customHeight="1" spans="1:10">
      <c r="A6" s="16" t="s">
        <v>485</v>
      </c>
      <c r="B6" s="16" t="s">
        <v>588</v>
      </c>
      <c r="C6" s="16"/>
      <c r="D6" s="16"/>
      <c r="E6" s="16" t="s">
        <v>589</v>
      </c>
      <c r="F6" s="16"/>
      <c r="G6" s="16"/>
      <c r="H6" s="16" t="s">
        <v>590</v>
      </c>
      <c r="I6" s="16"/>
      <c r="J6" s="16"/>
    </row>
    <row r="7" ht="39" customHeight="1" spans="1:10">
      <c r="A7" s="16"/>
      <c r="B7" s="16" t="s">
        <v>26</v>
      </c>
      <c r="C7" s="16" t="s">
        <v>515</v>
      </c>
      <c r="D7" s="16" t="s">
        <v>591</v>
      </c>
      <c r="E7" s="16" t="s">
        <v>26</v>
      </c>
      <c r="F7" s="16" t="s">
        <v>515</v>
      </c>
      <c r="G7" s="16" t="s">
        <v>591</v>
      </c>
      <c r="H7" s="16" t="s">
        <v>26</v>
      </c>
      <c r="I7" s="16" t="s">
        <v>515</v>
      </c>
      <c r="J7" s="16" t="s">
        <v>591</v>
      </c>
    </row>
    <row r="8" ht="39" customHeight="1" spans="1:10">
      <c r="A8" s="17" t="s">
        <v>26</v>
      </c>
      <c r="B8" s="18">
        <f>SUM(B9:B12)</f>
        <v>146000000</v>
      </c>
      <c r="C8" s="17">
        <v>90560000</v>
      </c>
      <c r="D8" s="17">
        <v>55218995.49</v>
      </c>
      <c r="E8" s="17">
        <f t="shared" ref="E8:G8" si="0">SUM(E9:E12)</f>
        <v>150000000</v>
      </c>
      <c r="F8" s="17">
        <f t="shared" si="0"/>
        <v>119280000</v>
      </c>
      <c r="G8" s="17">
        <f t="shared" si="0"/>
        <v>30720000</v>
      </c>
      <c r="H8" s="18">
        <f>(E8-B8)/B8*100</f>
        <v>2.73972602739726</v>
      </c>
      <c r="I8" s="18">
        <f>(F8-C8)/F8*100</f>
        <v>24.0778001341382</v>
      </c>
      <c r="J8" s="18">
        <f>(G8-D8)/D8*100</f>
        <v>-44.3669705915543</v>
      </c>
    </row>
    <row r="9" ht="39" customHeight="1" spans="1:10">
      <c r="A9" s="17" t="s">
        <v>592</v>
      </c>
      <c r="B9" s="17">
        <f>SUM(C9:D9)</f>
        <v>55934800</v>
      </c>
      <c r="C9" s="17">
        <v>25840000</v>
      </c>
      <c r="D9" s="17">
        <v>30094800</v>
      </c>
      <c r="E9" s="17">
        <f>SUM(F9:G9)</f>
        <v>46012500</v>
      </c>
      <c r="F9" s="17">
        <v>34280000</v>
      </c>
      <c r="G9" s="17">
        <v>11732500</v>
      </c>
      <c r="H9" s="18">
        <f t="shared" ref="H9:H12" si="1">(E9-B9)/B9*100</f>
        <v>-17.7390461751897</v>
      </c>
      <c r="I9" s="18">
        <f>(F9-C9)/F9*100</f>
        <v>24.6207701283547</v>
      </c>
      <c r="J9" s="18">
        <f>(G9-D9)/D9*100</f>
        <v>-61.0148597099831</v>
      </c>
    </row>
    <row r="10" ht="39" customHeight="1" spans="1:10">
      <c r="A10" s="17" t="s">
        <v>593</v>
      </c>
      <c r="B10" s="17">
        <f t="shared" ref="B10:B12" si="2">SUM(C10:D10)</f>
        <v>0</v>
      </c>
      <c r="C10" s="17"/>
      <c r="D10" s="17"/>
      <c r="E10" s="17">
        <f t="shared" ref="E10:E12" si="3">SUM(F10:G10)</f>
        <v>15000000</v>
      </c>
      <c r="F10" s="17">
        <v>15000000</v>
      </c>
      <c r="G10" s="17"/>
      <c r="H10" s="18"/>
      <c r="I10" s="18">
        <f>(F10-C10)/F10*100</f>
        <v>100</v>
      </c>
      <c r="J10" s="18"/>
    </row>
    <row r="11" ht="39" customHeight="1" spans="1:10">
      <c r="A11" s="17" t="s">
        <v>594</v>
      </c>
      <c r="B11" s="17">
        <f t="shared" si="2"/>
        <v>66000000</v>
      </c>
      <c r="C11" s="17">
        <v>66000000</v>
      </c>
      <c r="D11" s="17"/>
      <c r="E11" s="17">
        <f t="shared" si="3"/>
        <v>70000000</v>
      </c>
      <c r="F11" s="17">
        <v>70000000</v>
      </c>
      <c r="G11" s="17"/>
      <c r="H11" s="18">
        <f t="shared" si="1"/>
        <v>6.06060606060606</v>
      </c>
      <c r="I11" s="18">
        <f>(F11-C11)/F11*100</f>
        <v>5.71428571428571</v>
      </c>
      <c r="J11" s="18"/>
    </row>
    <row r="12" ht="39" customHeight="1" spans="1:10">
      <c r="A12" s="17" t="s">
        <v>595</v>
      </c>
      <c r="B12" s="17">
        <f t="shared" si="2"/>
        <v>24065200</v>
      </c>
      <c r="C12" s="17"/>
      <c r="D12" s="17">
        <v>24065200</v>
      </c>
      <c r="E12" s="17">
        <f t="shared" si="3"/>
        <v>18987500</v>
      </c>
      <c r="F12" s="17"/>
      <c r="G12" s="17">
        <v>18987500</v>
      </c>
      <c r="H12" s="18">
        <f t="shared" si="1"/>
        <v>-21.0997623123847</v>
      </c>
      <c r="I12" s="18"/>
      <c r="J12" s="18">
        <f>(G12-D12)/D12*100</f>
        <v>-21.0997623123847</v>
      </c>
    </row>
  </sheetData>
  <mergeCells count="6">
    <mergeCell ref="A3:J3"/>
    <mergeCell ref="I5:J5"/>
    <mergeCell ref="B6:D6"/>
    <mergeCell ref="E6:G6"/>
    <mergeCell ref="H6:J6"/>
    <mergeCell ref="A6:A7"/>
  </mergeCells>
  <pageMargins left="1.41666666666667" right="1.41666666666667" top="1.10208333333333" bottom="1.02361111111111" header="0.314583333333333" footer="0.31458333333333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W36"/>
  <sheetViews>
    <sheetView workbookViewId="0">
      <pane xSplit="3" ySplit="6" topLeftCell="D10" activePane="bottomRight" state="frozen"/>
      <selection/>
      <selection pane="topRight"/>
      <selection pane="bottomLeft"/>
      <selection pane="bottomRight" activeCell="W25" sqref="W25"/>
    </sheetView>
  </sheetViews>
  <sheetFormatPr defaultColWidth="9" defaultRowHeight="13.5"/>
  <cols>
    <col min="1" max="1" width="7" customWidth="1"/>
    <col min="2" max="2" width="12.875" customWidth="1"/>
  </cols>
  <sheetData>
    <row r="1" ht="22.5" spans="1:23">
      <c r="A1" s="1" t="s">
        <v>596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597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 t="s">
        <v>598</v>
      </c>
      <c r="V2" s="4"/>
      <c r="W2" s="4"/>
    </row>
    <row r="3" spans="1:23">
      <c r="A3" s="5" t="s">
        <v>3</v>
      </c>
      <c r="B3" s="5" t="s">
        <v>599</v>
      </c>
      <c r="C3" s="5"/>
      <c r="D3" s="5"/>
      <c r="E3" s="5"/>
      <c r="F3" s="5" t="s">
        <v>600</v>
      </c>
      <c r="G3" s="5" t="s">
        <v>601</v>
      </c>
      <c r="H3" s="5" t="s">
        <v>602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">
        <v>603</v>
      </c>
      <c r="U3" s="5" t="s">
        <v>604</v>
      </c>
      <c r="V3" s="5"/>
      <c r="W3" s="5"/>
    </row>
    <row r="4" ht="40.5" spans="1:23">
      <c r="A4" s="5"/>
      <c r="B4" s="5" t="s">
        <v>605</v>
      </c>
      <c r="C4" s="5" t="s">
        <v>606</v>
      </c>
      <c r="D4" s="5" t="s">
        <v>607</v>
      </c>
      <c r="E4" s="5" t="s">
        <v>608</v>
      </c>
      <c r="F4" s="5"/>
      <c r="G4" s="5"/>
      <c r="H4" s="5" t="s">
        <v>609</v>
      </c>
      <c r="I4" s="5" t="s">
        <v>610</v>
      </c>
      <c r="J4" s="5" t="s">
        <v>611</v>
      </c>
      <c r="K4" s="5" t="s">
        <v>612</v>
      </c>
      <c r="L4" s="5" t="s">
        <v>613</v>
      </c>
      <c r="M4" s="5" t="s">
        <v>614</v>
      </c>
      <c r="N4" s="5" t="s">
        <v>47</v>
      </c>
      <c r="O4" s="5" t="s">
        <v>615</v>
      </c>
      <c r="P4" s="5" t="s">
        <v>616</v>
      </c>
      <c r="Q4" s="5" t="s">
        <v>617</v>
      </c>
      <c r="R4" s="5" t="s">
        <v>618</v>
      </c>
      <c r="S4" s="5" t="s">
        <v>619</v>
      </c>
      <c r="T4" s="5"/>
      <c r="U4" s="5" t="s">
        <v>620</v>
      </c>
      <c r="V4" s="5" t="s">
        <v>57</v>
      </c>
      <c r="W4" s="5" t="s">
        <v>619</v>
      </c>
    </row>
    <row r="5" spans="1:23">
      <c r="A5" s="5"/>
      <c r="B5" s="6" t="s">
        <v>26</v>
      </c>
      <c r="C5" s="5"/>
      <c r="D5" s="5"/>
      <c r="E5" s="5">
        <f>E6+E23+E34+E35</f>
        <v>14600</v>
      </c>
      <c r="F5" s="5">
        <f>F6+F23+F34+F35</f>
        <v>14600</v>
      </c>
      <c r="G5" s="5">
        <f>G6+G23+G34+G35</f>
        <v>14600</v>
      </c>
      <c r="H5" s="5">
        <f t="shared" ref="H5" si="0">H6+H23+H34+H35</f>
        <v>1388.44</v>
      </c>
      <c r="I5" s="5">
        <f t="shared" ref="I5" si="1">I6+I23+I34+I35</f>
        <v>9353.37</v>
      </c>
      <c r="J5" s="5">
        <f t="shared" ref="J5" si="2">J6+J23+J34+J35</f>
        <v>180.9</v>
      </c>
      <c r="K5" s="5">
        <f t="shared" ref="K5" si="3">K6+K23+K34+K35</f>
        <v>0</v>
      </c>
      <c r="L5" s="5">
        <f t="shared" ref="L5" si="4">L6+L23+L34+L35</f>
        <v>0</v>
      </c>
      <c r="M5" s="5">
        <f t="shared" ref="M5" si="5">M6+M23+M34+M35</f>
        <v>3677.29</v>
      </c>
      <c r="N5" s="5">
        <f t="shared" ref="N5" si="6">N6+N23+N34+N35</f>
        <v>0</v>
      </c>
      <c r="O5" s="5">
        <f t="shared" ref="O5" si="7">O6+O23+O34+O35</f>
        <v>0</v>
      </c>
      <c r="P5" s="5">
        <f t="shared" ref="P5" si="8">P6+P23+P34+P35</f>
        <v>0</v>
      </c>
      <c r="Q5" s="5">
        <f t="shared" ref="Q5" si="9">Q6+Q23+Q34+Q35</f>
        <v>0</v>
      </c>
      <c r="R5" s="5">
        <f t="shared" ref="R5" si="10">R6+R23+R34+R35</f>
        <v>0</v>
      </c>
      <c r="S5" s="5">
        <f t="shared" ref="S5" si="11">S6+S23+S34+S35</f>
        <v>0</v>
      </c>
      <c r="T5" s="5">
        <f t="shared" ref="T5" si="12">T6+T23+T34+T35</f>
        <v>550</v>
      </c>
      <c r="U5" s="5">
        <f t="shared" ref="U5" si="13">U6+U23+U34+U35</f>
        <v>400</v>
      </c>
      <c r="V5" s="5">
        <f t="shared" ref="V5" si="14">V6+V23+V34+V35</f>
        <v>150</v>
      </c>
      <c r="W5" s="5">
        <f t="shared" ref="W5" si="15">W6+W23+W34+W35</f>
        <v>0</v>
      </c>
    </row>
    <row r="6" ht="27" spans="1:23">
      <c r="A6" s="5"/>
      <c r="B6" s="6" t="s">
        <v>621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40.5" spans="1:23">
      <c r="A7" s="5">
        <v>1</v>
      </c>
      <c r="B7" s="5" t="s">
        <v>622</v>
      </c>
      <c r="C7" s="5" t="s">
        <v>609</v>
      </c>
      <c r="D7" s="7"/>
      <c r="E7" s="7"/>
      <c r="F7" s="7"/>
      <c r="G7" s="7"/>
      <c r="H7" s="7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7"/>
      <c r="U7" s="7"/>
      <c r="V7" s="7"/>
      <c r="W7" s="7"/>
    </row>
    <row r="8" spans="1:23">
      <c r="A8" s="5">
        <v>2</v>
      </c>
      <c r="B8" s="5" t="s">
        <v>623</v>
      </c>
      <c r="C8" s="5" t="s">
        <v>611</v>
      </c>
      <c r="D8" s="7"/>
      <c r="E8" s="8"/>
      <c r="F8" s="8"/>
      <c r="G8" s="8"/>
      <c r="H8" s="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7"/>
      <c r="U8" s="7"/>
      <c r="V8" s="7"/>
      <c r="W8" s="7"/>
    </row>
    <row r="9" ht="27" spans="1:23">
      <c r="A9" s="5">
        <v>3</v>
      </c>
      <c r="B9" s="5" t="s">
        <v>624</v>
      </c>
      <c r="C9" s="5" t="s">
        <v>610</v>
      </c>
      <c r="D9" s="7"/>
      <c r="E9" s="8"/>
      <c r="F9" s="8"/>
      <c r="G9" s="8"/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7"/>
      <c r="U9" s="7"/>
      <c r="V9" s="7"/>
      <c r="W9" s="7"/>
    </row>
    <row r="10" ht="67.5" spans="1:23">
      <c r="A10" s="5">
        <v>4</v>
      </c>
      <c r="B10" s="5" t="s">
        <v>625</v>
      </c>
      <c r="C10" s="5" t="s">
        <v>612</v>
      </c>
      <c r="D10" s="7"/>
      <c r="E10" s="8"/>
      <c r="F10" s="8"/>
      <c r="G10" s="8"/>
      <c r="H10" s="7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7"/>
      <c r="U10" s="7"/>
      <c r="V10" s="7"/>
      <c r="W10" s="7"/>
    </row>
    <row r="11" ht="27" spans="1:23">
      <c r="A11" s="5">
        <v>5</v>
      </c>
      <c r="B11" s="5" t="s">
        <v>626</v>
      </c>
      <c r="C11" s="5" t="s">
        <v>610</v>
      </c>
      <c r="D11" s="7"/>
      <c r="E11" s="8"/>
      <c r="F11" s="8"/>
      <c r="G11" s="8"/>
      <c r="H11" s="7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7"/>
      <c r="U11" s="7"/>
      <c r="V11" s="7"/>
      <c r="W11" s="7"/>
    </row>
    <row r="12" ht="27" spans="1:23">
      <c r="A12" s="5">
        <v>6</v>
      </c>
      <c r="B12" s="5" t="s">
        <v>627</v>
      </c>
      <c r="C12" s="5" t="s">
        <v>617</v>
      </c>
      <c r="D12" s="7"/>
      <c r="E12" s="7"/>
      <c r="F12" s="7"/>
      <c r="G12" s="7"/>
      <c r="H12" s="7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7"/>
      <c r="U12" s="7"/>
      <c r="V12" s="7"/>
      <c r="W12" s="7"/>
    </row>
    <row r="13" ht="67.5" spans="1:23">
      <c r="A13" s="5">
        <v>7</v>
      </c>
      <c r="B13" s="5" t="s">
        <v>628</v>
      </c>
      <c r="C13" s="5" t="s">
        <v>612</v>
      </c>
      <c r="D13" s="7"/>
      <c r="E13" s="7"/>
      <c r="F13" s="7"/>
      <c r="G13" s="7"/>
      <c r="H13" s="7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7"/>
      <c r="U13" s="7"/>
      <c r="V13" s="7"/>
      <c r="W13" s="7"/>
    </row>
    <row r="14" ht="27" spans="1:23">
      <c r="A14" s="5">
        <v>8</v>
      </c>
      <c r="B14" s="5" t="s">
        <v>629</v>
      </c>
      <c r="C14" s="5" t="s">
        <v>615</v>
      </c>
      <c r="D14" s="7"/>
      <c r="E14" s="7"/>
      <c r="F14" s="7"/>
      <c r="G14" s="7"/>
      <c r="H14" s="7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7"/>
      <c r="U14" s="7"/>
      <c r="V14" s="7"/>
      <c r="W14" s="7"/>
    </row>
    <row r="15" ht="81" spans="1:23">
      <c r="A15" s="5">
        <v>9</v>
      </c>
      <c r="B15" s="5" t="s">
        <v>630</v>
      </c>
      <c r="C15" s="5" t="s">
        <v>614</v>
      </c>
      <c r="D15" s="7"/>
      <c r="E15" s="7"/>
      <c r="F15" s="7"/>
      <c r="G15" s="7"/>
      <c r="H15" s="7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7"/>
      <c r="U15" s="7"/>
      <c r="V15" s="7"/>
      <c r="W15" s="7"/>
    </row>
    <row r="16" ht="27" spans="1:23">
      <c r="A16" s="5">
        <v>10</v>
      </c>
      <c r="B16" s="5" t="s">
        <v>631</v>
      </c>
      <c r="C16" s="5" t="s">
        <v>613</v>
      </c>
      <c r="D16" s="7"/>
      <c r="E16" s="7"/>
      <c r="F16" s="7"/>
      <c r="G16" s="7"/>
      <c r="H16" s="7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7"/>
      <c r="U16" s="7"/>
      <c r="V16" s="7"/>
      <c r="W16" s="7"/>
    </row>
    <row r="17" ht="54" spans="1:23">
      <c r="A17" s="5">
        <v>11</v>
      </c>
      <c r="B17" s="5" t="s">
        <v>632</v>
      </c>
      <c r="C17" s="5" t="s">
        <v>609</v>
      </c>
      <c r="D17" s="7"/>
      <c r="E17" s="7"/>
      <c r="F17" s="7"/>
      <c r="G17" s="7"/>
      <c r="H17" s="7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7"/>
      <c r="U17" s="7"/>
      <c r="V17" s="7"/>
      <c r="W17" s="7"/>
    </row>
    <row r="18" ht="27" spans="1:23">
      <c r="A18" s="5">
        <v>12</v>
      </c>
      <c r="B18" s="5" t="s">
        <v>633</v>
      </c>
      <c r="C18" s="5" t="s">
        <v>617</v>
      </c>
      <c r="D18" s="7"/>
      <c r="E18" s="7"/>
      <c r="F18" s="7"/>
      <c r="G18" s="7"/>
      <c r="H18" s="7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7"/>
      <c r="U18" s="7"/>
      <c r="V18" s="7"/>
      <c r="W18" s="7"/>
    </row>
    <row r="19" ht="54" spans="1:23">
      <c r="A19" s="5">
        <v>13</v>
      </c>
      <c r="B19" s="5" t="s">
        <v>634</v>
      </c>
      <c r="C19" s="5" t="s">
        <v>617</v>
      </c>
      <c r="D19" s="7"/>
      <c r="E19" s="7"/>
      <c r="F19" s="7"/>
      <c r="G19" s="7"/>
      <c r="H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7"/>
      <c r="U19" s="7"/>
      <c r="V19" s="7"/>
      <c r="W19" s="7"/>
    </row>
    <row r="20" ht="67.5" spans="1:23">
      <c r="A20" s="5">
        <v>14</v>
      </c>
      <c r="B20" s="5" t="s">
        <v>635</v>
      </c>
      <c r="C20" s="5" t="s">
        <v>610</v>
      </c>
      <c r="D20" s="7"/>
      <c r="E20" s="7"/>
      <c r="F20" s="7"/>
      <c r="G20" s="7"/>
      <c r="H20" s="7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7"/>
      <c r="U20" s="7"/>
      <c r="V20" s="7"/>
      <c r="W20" s="7"/>
    </row>
    <row r="21" spans="1:23">
      <c r="A21" s="5">
        <v>15</v>
      </c>
      <c r="B21" s="5" t="s">
        <v>636</v>
      </c>
      <c r="C21" s="5" t="s">
        <v>637</v>
      </c>
      <c r="D21" s="7"/>
      <c r="E21" s="7"/>
      <c r="F21" s="7"/>
      <c r="G21" s="7"/>
      <c r="H21" s="7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7"/>
      <c r="U21" s="7"/>
      <c r="V21" s="7"/>
      <c r="W21" s="7"/>
    </row>
    <row r="22" ht="162" spans="1:23">
      <c r="A22" s="5">
        <v>16</v>
      </c>
      <c r="B22" s="5" t="s">
        <v>638</v>
      </c>
      <c r="C22" s="5" t="s">
        <v>47</v>
      </c>
      <c r="D22" s="7"/>
      <c r="E22" s="7"/>
      <c r="F22" s="7"/>
      <c r="G22" s="7"/>
      <c r="H22" s="7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7"/>
      <c r="U22" s="7"/>
      <c r="V22" s="7"/>
      <c r="W22" s="7"/>
    </row>
    <row r="23" ht="27" spans="1:23">
      <c r="A23" s="5"/>
      <c r="B23" s="6" t="s">
        <v>639</v>
      </c>
      <c r="C23" s="5"/>
      <c r="D23" s="5"/>
      <c r="E23" s="5">
        <f>SUM(E24:E33)</f>
        <v>5593.48</v>
      </c>
      <c r="F23" s="5">
        <f>SUM(F24:F33)</f>
        <v>5593.48</v>
      </c>
      <c r="G23" s="5">
        <f>SUM(G24:G33)</f>
        <v>5593.48</v>
      </c>
      <c r="H23" s="5">
        <f t="shared" ref="H23:W23" si="16">SUM(H24:H33)</f>
        <v>197.6</v>
      </c>
      <c r="I23" s="5">
        <f t="shared" si="16"/>
        <v>3059.5</v>
      </c>
      <c r="J23" s="5">
        <f t="shared" si="16"/>
        <v>12.4</v>
      </c>
      <c r="K23" s="5">
        <f t="shared" si="16"/>
        <v>0</v>
      </c>
      <c r="L23" s="5">
        <f t="shared" si="16"/>
        <v>0</v>
      </c>
      <c r="M23" s="5">
        <f t="shared" si="16"/>
        <v>2323.98</v>
      </c>
      <c r="N23" s="5">
        <f t="shared" si="16"/>
        <v>0</v>
      </c>
      <c r="O23" s="5">
        <f t="shared" si="16"/>
        <v>0</v>
      </c>
      <c r="P23" s="5">
        <f t="shared" si="16"/>
        <v>0</v>
      </c>
      <c r="Q23" s="5">
        <f t="shared" si="16"/>
        <v>0</v>
      </c>
      <c r="R23" s="5">
        <f t="shared" si="16"/>
        <v>0</v>
      </c>
      <c r="S23" s="5">
        <f t="shared" si="16"/>
        <v>0</v>
      </c>
      <c r="T23" s="5">
        <f t="shared" si="16"/>
        <v>550</v>
      </c>
      <c r="U23" s="5">
        <f t="shared" si="16"/>
        <v>400</v>
      </c>
      <c r="V23" s="5">
        <f t="shared" si="16"/>
        <v>150</v>
      </c>
      <c r="W23" s="5">
        <f t="shared" si="16"/>
        <v>0</v>
      </c>
    </row>
    <row r="24" ht="40.5" spans="1:23">
      <c r="A24" s="5">
        <v>1</v>
      </c>
      <c r="B24" s="5" t="s">
        <v>640</v>
      </c>
      <c r="C24" s="5" t="s">
        <v>609</v>
      </c>
      <c r="D24" s="9"/>
      <c r="E24" s="9">
        <v>2584</v>
      </c>
      <c r="F24" s="9">
        <v>2584</v>
      </c>
      <c r="G24" s="9">
        <v>2584</v>
      </c>
      <c r="H24" s="9">
        <v>197.6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9"/>
      <c r="U24" s="9"/>
      <c r="V24" s="9"/>
      <c r="W24" s="9"/>
    </row>
    <row r="25" ht="81" spans="1:23">
      <c r="A25" s="5">
        <v>2</v>
      </c>
      <c r="B25" s="5" t="s">
        <v>641</v>
      </c>
      <c r="C25" s="5" t="s">
        <v>611</v>
      </c>
      <c r="D25" s="9"/>
      <c r="E25" s="7">
        <f>186+23.29+44</f>
        <v>253.29</v>
      </c>
      <c r="F25" s="7">
        <f>186+23.29+44</f>
        <v>253.29</v>
      </c>
      <c r="G25" s="7">
        <f>186+23.29+44</f>
        <v>253.29</v>
      </c>
      <c r="H25" s="9"/>
      <c r="I25" s="5"/>
      <c r="J25" s="5">
        <v>12.4</v>
      </c>
      <c r="K25" s="5"/>
      <c r="L25" s="5"/>
      <c r="M25" s="5"/>
      <c r="N25" s="5"/>
      <c r="O25" s="5"/>
      <c r="P25" s="5"/>
      <c r="Q25" s="5"/>
      <c r="R25" s="5"/>
      <c r="S25" s="5"/>
      <c r="T25" s="9"/>
      <c r="U25" s="9"/>
      <c r="V25" s="9"/>
      <c r="W25" s="9"/>
    </row>
    <row r="26" ht="27" spans="1:23">
      <c r="A26" s="5">
        <v>3</v>
      </c>
      <c r="B26" s="5" t="s">
        <v>642</v>
      </c>
      <c r="C26" s="5" t="s">
        <v>611</v>
      </c>
      <c r="D26" s="9"/>
      <c r="E26" s="9"/>
      <c r="F26" s="9"/>
      <c r="G26" s="9"/>
      <c r="H26" s="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9"/>
      <c r="U26" s="9"/>
      <c r="V26" s="9"/>
      <c r="W26" s="9"/>
    </row>
    <row r="27" ht="27" spans="1:23">
      <c r="A27" s="5">
        <v>4</v>
      </c>
      <c r="B27" s="5" t="s">
        <v>624</v>
      </c>
      <c r="C27" s="5" t="s">
        <v>610</v>
      </c>
      <c r="D27" s="9"/>
      <c r="E27" s="7">
        <f>30+10+18+210+60+174</f>
        <v>502</v>
      </c>
      <c r="F27" s="7">
        <f>30+10+18+210+60+174</f>
        <v>502</v>
      </c>
      <c r="G27" s="7">
        <f>30+10+18+210+60+174</f>
        <v>502</v>
      </c>
      <c r="H27" s="9"/>
      <c r="I27" s="5">
        <v>3059.5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9">
        <v>550</v>
      </c>
      <c r="U27" s="9">
        <v>400</v>
      </c>
      <c r="V27" s="9">
        <v>150</v>
      </c>
      <c r="W27" s="9"/>
    </row>
    <row r="28" ht="54" spans="1:23">
      <c r="A28" s="5">
        <v>5</v>
      </c>
      <c r="B28" s="5" t="s">
        <v>643</v>
      </c>
      <c r="C28" s="5" t="s">
        <v>612</v>
      </c>
      <c r="D28" s="9"/>
      <c r="E28" s="7">
        <f>14+5+15+3+7.03</f>
        <v>44.03</v>
      </c>
      <c r="F28" s="7">
        <f>14+5+15+3+7.03</f>
        <v>44.03</v>
      </c>
      <c r="G28" s="7">
        <f>14+5+15+3+7.03</f>
        <v>44.03</v>
      </c>
      <c r="H28" s="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9"/>
      <c r="U28" s="9"/>
      <c r="V28" s="9"/>
      <c r="W28" s="9"/>
    </row>
    <row r="29" ht="27" spans="1:23">
      <c r="A29" s="5">
        <v>6</v>
      </c>
      <c r="B29" s="5" t="s">
        <v>626</v>
      </c>
      <c r="C29" s="5" t="s">
        <v>610</v>
      </c>
      <c r="D29" s="9"/>
      <c r="E29" s="7">
        <f>150+391.5+400</f>
        <v>941.5</v>
      </c>
      <c r="F29" s="7">
        <f>150+391.5+400</f>
        <v>941.5</v>
      </c>
      <c r="G29" s="7">
        <f>150+391.5+400</f>
        <v>941.5</v>
      </c>
      <c r="H29" s="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9"/>
      <c r="U29" s="9"/>
      <c r="V29" s="9"/>
      <c r="W29" s="9"/>
    </row>
    <row r="30" ht="54" spans="1:23">
      <c r="A30" s="5">
        <v>7</v>
      </c>
      <c r="B30" s="5" t="s">
        <v>644</v>
      </c>
      <c r="C30" s="5" t="s">
        <v>617</v>
      </c>
      <c r="D30" s="9"/>
      <c r="E30" s="9">
        <v>473</v>
      </c>
      <c r="F30" s="9">
        <v>473</v>
      </c>
      <c r="G30" s="9">
        <v>473</v>
      </c>
      <c r="H30" s="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9"/>
      <c r="U30" s="9"/>
      <c r="V30" s="9"/>
      <c r="W30" s="9"/>
    </row>
    <row r="31" ht="67.5" spans="1:23">
      <c r="A31" s="5">
        <v>8</v>
      </c>
      <c r="B31" s="5" t="s">
        <v>645</v>
      </c>
      <c r="C31" s="5" t="s">
        <v>614</v>
      </c>
      <c r="D31" s="9"/>
      <c r="E31" s="9">
        <f>375+168</f>
        <v>543</v>
      </c>
      <c r="F31" s="9">
        <f>375+168</f>
        <v>543</v>
      </c>
      <c r="G31" s="9">
        <f>375+168</f>
        <v>543</v>
      </c>
      <c r="H31" s="9"/>
      <c r="I31" s="5"/>
      <c r="J31" s="5"/>
      <c r="K31" s="5"/>
      <c r="L31" s="5"/>
      <c r="M31" s="5">
        <f>2310.29+13.69</f>
        <v>2323.98</v>
      </c>
      <c r="N31" s="5"/>
      <c r="O31" s="5"/>
      <c r="P31" s="5"/>
      <c r="Q31" s="5"/>
      <c r="R31" s="5"/>
      <c r="S31" s="5"/>
      <c r="T31" s="9"/>
      <c r="U31" s="9"/>
      <c r="V31" s="9"/>
      <c r="W31" s="9"/>
    </row>
    <row r="32" ht="27" spans="1:23">
      <c r="A32" s="5">
        <v>9</v>
      </c>
      <c r="B32" s="5" t="s">
        <v>631</v>
      </c>
      <c r="C32" s="5" t="s">
        <v>613</v>
      </c>
      <c r="D32" s="9"/>
      <c r="E32" s="9">
        <v>42.66</v>
      </c>
      <c r="F32" s="9">
        <v>42.66</v>
      </c>
      <c r="G32" s="9">
        <v>42.66</v>
      </c>
      <c r="H32" s="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9"/>
      <c r="U32" s="9"/>
      <c r="V32" s="9"/>
      <c r="W32" s="9"/>
    </row>
    <row r="33" spans="1:23">
      <c r="A33" s="5">
        <v>10</v>
      </c>
      <c r="B33" s="10" t="s">
        <v>646</v>
      </c>
      <c r="C33" s="10" t="s">
        <v>47</v>
      </c>
      <c r="D33" s="9"/>
      <c r="E33" s="9">
        <v>210</v>
      </c>
      <c r="F33" s="9">
        <v>210</v>
      </c>
      <c r="G33" s="9">
        <v>210</v>
      </c>
      <c r="H33" s="9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9"/>
      <c r="U33" s="9"/>
      <c r="V33" s="9"/>
      <c r="W33" s="9"/>
    </row>
    <row r="34" ht="27" spans="1:23">
      <c r="A34" s="5"/>
      <c r="B34" s="6" t="s">
        <v>647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ht="27" spans="1:23">
      <c r="A35" s="5"/>
      <c r="B35" s="6" t="s">
        <v>648</v>
      </c>
      <c r="C35" s="5"/>
      <c r="D35" s="5"/>
      <c r="E35" s="5">
        <f>6600+2406.52</f>
        <v>9006.52</v>
      </c>
      <c r="F35" s="5">
        <f>6600+2406.52</f>
        <v>9006.52</v>
      </c>
      <c r="G35" s="5">
        <f>6600+2406.52</f>
        <v>9006.52</v>
      </c>
      <c r="H35" s="5">
        <v>1190.84</v>
      </c>
      <c r="I35" s="5">
        <v>6293.87</v>
      </c>
      <c r="J35" s="5">
        <v>168.5</v>
      </c>
      <c r="K35" s="5"/>
      <c r="L35" s="5"/>
      <c r="M35" s="5">
        <f>23.31+1330</f>
        <v>1353.31</v>
      </c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>
      <c r="A36" s="4"/>
      <c r="B36" s="11" t="s">
        <v>649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</sheetData>
  <mergeCells count="10">
    <mergeCell ref="A1:W1"/>
    <mergeCell ref="A2:B2"/>
    <mergeCell ref="U2:W2"/>
    <mergeCell ref="B3:E3"/>
    <mergeCell ref="H3:S3"/>
    <mergeCell ref="U3:W3"/>
    <mergeCell ref="B36:W36"/>
    <mergeCell ref="F3:F4"/>
    <mergeCell ref="G3:G4"/>
    <mergeCell ref="T3:T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2022年调整实施方案</vt:lpstr>
      <vt:lpstr>部门汇总</vt:lpstr>
      <vt:lpstr>类别汇总</vt:lpstr>
      <vt:lpstr>整合资金来源</vt:lpstr>
      <vt:lpstr>同比上年整合增长比例表</vt:lpstr>
      <vt:lpstr>整合资金使用情况表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2006-09-16T00:00:00Z</dcterms:created>
  <cp:lastPrinted>2022-11-14T09:47:00Z</cp:lastPrinted>
  <dcterms:modified xsi:type="dcterms:W3CDTF">2025-10-10T02:51:07Z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78C87DCE16C645928E3C153DFCF2E660</vt:lpwstr>
  </property>
</Properties>
</file>