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3"/>
  </bookViews>
  <sheets>
    <sheet name="2023年实施方案" sheetId="3" r:id="rId1"/>
    <sheet name="部门汇总" sheetId="4" r:id="rId2"/>
    <sheet name="类别汇总" sheetId="5" r:id="rId3"/>
    <sheet name="整合资金来源" sheetId="7" r:id="rId4"/>
    <sheet name="同比上年整合增长比例表" sheetId="8" state="hidden" r:id="rId5"/>
    <sheet name="整合资金使用情况表" sheetId="9" state="hidden" r:id="rId6"/>
  </sheets>
  <definedNames>
    <definedName name="_xlnm._FilterDatabase" localSheetId="0" hidden="1">'2023年实施方案'!$A$6:$V$118</definedName>
    <definedName name="_xlnm.Print_Titles" localSheetId="0">'2023年实施方案'!$2:$5</definedName>
    <definedName name="_xlnm.Print_Titles" localSheetId="2">类别汇总!$3:$6</definedName>
    <definedName name="_xlnm.Print_Titles" localSheetId="3">整合资金来源!$3:$6</definedName>
    <definedName name="堡则则村">#REF!</definedName>
    <definedName name="产业扶贫">#REF!</definedName>
    <definedName name="陈家湾">#REF!</definedName>
    <definedName name="成家庄">#REF!</definedName>
    <definedName name="党家寨村">#REF!</definedName>
    <definedName name="高家沟">#REF!</definedName>
    <definedName name="贾家垣">#REF!</definedName>
    <definedName name="教科文卫扶贫">#REF!</definedName>
    <definedName name="金家庄">#REF!</definedName>
    <definedName name="李家湾">#REF!</definedName>
    <definedName name="留誉">#REF!</definedName>
    <definedName name="柳林镇">#REF!</definedName>
    <definedName name="孟门">#REF!</definedName>
    <definedName name="穆村">#REF!</definedName>
    <definedName name="南沟村">#REF!</definedName>
    <definedName name="南寺沟村">#REF!</definedName>
    <definedName name="农村基础实施扶贫">#REF!</definedName>
    <definedName name="农村旅游扶贫">#REF!</definedName>
    <definedName name="撬动社会力量扶贫">#REF!</definedName>
    <definedName name="三交">#REF!</definedName>
    <definedName name="社会保障扶贫">#REF!</definedName>
    <definedName name="生态扶贫">#REF!</definedName>
    <definedName name="石西">#REF!</definedName>
    <definedName name="王家沟">#REF!</definedName>
    <definedName name="乡镇村委">#REF!,#REF!,#REF!,#REF!,#REF!,#REF!,#REF!,#REF!,#REF!,#REF!,#REF!,#REF!,#REF!,#REF!</definedName>
    <definedName name="薛村">#REF!</definedName>
    <definedName name="张家圪台村">#REF!</definedName>
    <definedName name="庄上">#REF!</definedName>
  </definedNames>
  <calcPr calcId="144525"/>
</workbook>
</file>

<file path=xl/sharedStrings.xml><?xml version="1.0" encoding="utf-8"?>
<sst xmlns="http://schemas.openxmlformats.org/spreadsheetml/2006/main" count="1796" uniqueCount="690">
  <si>
    <t>附件1</t>
  </si>
  <si>
    <t>柳林县2023年统筹整合财政涉农资金实施方案明细表</t>
  </si>
  <si>
    <t>金额单位：元</t>
  </si>
  <si>
    <t>序号</t>
  </si>
  <si>
    <t>项目类别</t>
  </si>
  <si>
    <t>项目小类</t>
  </si>
  <si>
    <t>项目名称</t>
  </si>
  <si>
    <t>项目单位</t>
  </si>
  <si>
    <t>项目性质</t>
  </si>
  <si>
    <t>项目所在镇</t>
  </si>
  <si>
    <t>项目所在村委</t>
  </si>
  <si>
    <t>项目具体内容及建设
任务</t>
  </si>
  <si>
    <t>计划整合数及资金规模</t>
  </si>
  <si>
    <t>完成整
合数</t>
  </si>
  <si>
    <t>筹资方式</t>
  </si>
  <si>
    <t>资金级次</t>
  </si>
  <si>
    <t>补助标准</t>
  </si>
  <si>
    <t>项目监管主管部门</t>
  </si>
  <si>
    <t>责任单位</t>
  </si>
  <si>
    <t>帮扶村个数</t>
  </si>
  <si>
    <t>帮扶人口（人）</t>
  </si>
  <si>
    <t>进度计划</t>
  </si>
  <si>
    <t>绩效目标</t>
  </si>
  <si>
    <t/>
  </si>
  <si>
    <t>应开工时间</t>
  </si>
  <si>
    <t>应完工时间</t>
  </si>
  <si>
    <t>合计</t>
  </si>
  <si>
    <t>特色产业开发项目</t>
  </si>
  <si>
    <t>种植业基地</t>
  </si>
  <si>
    <t>柳林县旱地辣椒种植项目</t>
  </si>
  <si>
    <t>农业农村局</t>
  </si>
  <si>
    <t>种植旱地辣椒1.5万亩</t>
  </si>
  <si>
    <t>政府投资</t>
  </si>
  <si>
    <t>省级</t>
  </si>
  <si>
    <t>每亩苗补260元，地膜80元</t>
  </si>
  <si>
    <t>祥见附表2-1</t>
  </si>
  <si>
    <t>旧木耳基地菌棒补助项目</t>
  </si>
  <si>
    <t>发展木耳菌棒669.08万棒</t>
  </si>
  <si>
    <t>1.3元/棒</t>
  </si>
  <si>
    <t>祥见附表2-2</t>
  </si>
  <si>
    <t>庄上镇梨树凹宏珠木耳基地建设项目</t>
  </si>
  <si>
    <t>庄上镇</t>
  </si>
  <si>
    <t>梨树凹村</t>
  </si>
  <si>
    <t>新建2个大棚，购买菌棒4万棒</t>
  </si>
  <si>
    <t>县级</t>
  </si>
  <si>
    <t>2万元/棚，1.5元/棒</t>
  </si>
  <si>
    <t>祥见附表2-3</t>
  </si>
  <si>
    <t>金家庄镇下嵋芝明乐木耳基地建设项目</t>
  </si>
  <si>
    <t>金家庄镇</t>
  </si>
  <si>
    <t>下嵋芝村</t>
  </si>
  <si>
    <t>新建大棚14个，购买菌棒28万棒</t>
  </si>
  <si>
    <t>祥见附表2-4</t>
  </si>
  <si>
    <t>金家庄王家岭一帆木耳基地建设项目</t>
  </si>
  <si>
    <t>王家岭村</t>
  </si>
  <si>
    <t>新建大棚5个，购买菌棒10万棒</t>
  </si>
  <si>
    <t>祥见附表2-5</t>
  </si>
  <si>
    <t>留誉镇下午林村添锦元木耳种植项目</t>
  </si>
  <si>
    <t>留誉镇</t>
  </si>
  <si>
    <t>下午林村</t>
  </si>
  <si>
    <t>祥见附表2-6</t>
  </si>
  <si>
    <t>留誉镇后杜家庄村写绿木耳种植建设项目</t>
  </si>
  <si>
    <t>杜家庄村</t>
  </si>
  <si>
    <t>新建6个大棚，新地栽50亩，购买菌棒62万棒</t>
  </si>
  <si>
    <t>祥见附表2-7</t>
  </si>
  <si>
    <t>留誉镇寨则湾村惠丰公司木耳基地建设项目</t>
  </si>
  <si>
    <t>寨子湾村</t>
  </si>
  <si>
    <t>新建大棚30座，购买菌棒60万棒</t>
  </si>
  <si>
    <t>祥见附表2-8</t>
  </si>
  <si>
    <t>成家庄镇官庄垣村双荣木耳基地建设项目</t>
  </si>
  <si>
    <t>成家庄镇</t>
  </si>
  <si>
    <t>官庄垣村</t>
  </si>
  <si>
    <t>新建大棚20座，购买菌棒40万棒</t>
  </si>
  <si>
    <t>祥见附表2-9</t>
  </si>
  <si>
    <t>王家沟乡荣西村龙欣木耳基地建设项目</t>
  </si>
  <si>
    <t>王家沟乡</t>
  </si>
  <si>
    <t>荣西村</t>
  </si>
  <si>
    <t>新建大棚24座，购买菌棒48万棒</t>
  </si>
  <si>
    <t>祥见附表2-10</t>
  </si>
  <si>
    <t>孟门镇吉家塔鼎鑫源木耳基地建设项目</t>
  </si>
  <si>
    <t>孟门镇</t>
  </si>
  <si>
    <t>吉家塔村</t>
  </si>
  <si>
    <t>祥见附表2-11</t>
  </si>
  <si>
    <t>石西乡石西村康友木耳基地建设项目</t>
  </si>
  <si>
    <t>石西乡</t>
  </si>
  <si>
    <t>石西村</t>
  </si>
  <si>
    <t>新建地栽木耳基地50亩，购买菌棒50万棒</t>
  </si>
  <si>
    <t>祥见附表2-12</t>
  </si>
  <si>
    <t>石西乡上庄村蔬菜大棚建设项目</t>
  </si>
  <si>
    <t>上庄村</t>
  </si>
  <si>
    <t>新建蔬菜大棚60亩</t>
  </si>
  <si>
    <t>2万元/亩</t>
  </si>
  <si>
    <t>祥见附表2-13</t>
  </si>
  <si>
    <t>贾家垣乡红管村万源蔬菜大棚建设项目</t>
  </si>
  <si>
    <t>贾家垣乡</t>
  </si>
  <si>
    <t>红管村</t>
  </si>
  <si>
    <t>在2023年新建10亩蔬菜大棚</t>
  </si>
  <si>
    <t>祥见附表2-14</t>
  </si>
  <si>
    <t>穆村镇堡上村蔬菜大棚建设项目</t>
  </si>
  <si>
    <t>穆村镇</t>
  </si>
  <si>
    <t>堡上村</t>
  </si>
  <si>
    <t>新建温室10亩</t>
  </si>
  <si>
    <t>4.5万元/亩</t>
  </si>
  <si>
    <t>祥见附表2-15</t>
  </si>
  <si>
    <t>穆村镇康家沟村昌园蔬菜大棚建设项目</t>
  </si>
  <si>
    <t>康家沟村</t>
  </si>
  <si>
    <t>新建温室10亩、大棚10亩</t>
  </si>
  <si>
    <t>祥见附表2-16</t>
  </si>
  <si>
    <t>庄上镇柳溪村昌农蔬菜大棚建设项目</t>
  </si>
  <si>
    <t>柳溪村</t>
  </si>
  <si>
    <t>新建温室2亩、大棚20亩</t>
  </si>
  <si>
    <t>祥见附表2-17</t>
  </si>
  <si>
    <t>成家庄镇赤木洼村蔬菜大棚建设项目</t>
  </si>
  <si>
    <t>赤木洼村</t>
  </si>
  <si>
    <t>新建温室20亩</t>
  </si>
  <si>
    <t>祥见附表2-18</t>
  </si>
  <si>
    <t>穆村镇沙曲村2023年蔬菜基地改造提升项目</t>
  </si>
  <si>
    <t>沙曲村</t>
  </si>
  <si>
    <t>改造老旧温室19栋；硬化田间道路605米；水源工程1处；田间防渗支渠420米</t>
  </si>
  <si>
    <t>祥见附表2-19</t>
  </si>
  <si>
    <t>设施蔬菜老旧棚膜改造项目</t>
  </si>
  <si>
    <t>温室220.54亩、大棚425.08亩</t>
  </si>
  <si>
    <t>祥见附表2-20</t>
  </si>
  <si>
    <t>新发展中药材种植项目</t>
  </si>
  <si>
    <t>新发展中药材种植10000亩</t>
  </si>
  <si>
    <t>400元/亩年（新）</t>
  </si>
  <si>
    <t>祥见附表2-21</t>
  </si>
  <si>
    <t>2022年中药材补助</t>
  </si>
  <si>
    <t>中药材种植第二年每亩补贴300元</t>
  </si>
  <si>
    <t>300元/亩年（旧）</t>
  </si>
  <si>
    <t>祥见附表2-22</t>
  </si>
  <si>
    <t>养殖业基地</t>
  </si>
  <si>
    <t>湖羊养殖</t>
  </si>
  <si>
    <t>刘家疙瘩村委</t>
  </si>
  <si>
    <r>
      <rPr>
        <sz val="8"/>
        <color theme="1"/>
        <rFont val="仿宋_GB2312"/>
        <charset val="134"/>
      </rPr>
      <t>普通羊舍600</t>
    </r>
    <r>
      <rPr>
        <sz val="8"/>
        <color theme="1"/>
        <rFont val="宋体"/>
        <charset val="134"/>
      </rPr>
      <t>㎡</t>
    </r>
  </si>
  <si>
    <t>300-500元/平米</t>
  </si>
  <si>
    <t>祥见附表2-23</t>
  </si>
  <si>
    <t>三交镇</t>
  </si>
  <si>
    <t>坪头村</t>
  </si>
  <si>
    <r>
      <rPr>
        <sz val="8"/>
        <color theme="1"/>
        <rFont val="仿宋_GB2312"/>
        <charset val="134"/>
      </rPr>
      <t>改建漏粪板羊舍1200</t>
    </r>
    <r>
      <rPr>
        <sz val="8"/>
        <color theme="1"/>
        <rFont val="宋体"/>
        <charset val="134"/>
      </rPr>
      <t>㎡</t>
    </r>
  </si>
  <si>
    <t>祥见附表2-24</t>
  </si>
  <si>
    <t>长兴村</t>
  </si>
  <si>
    <r>
      <rPr>
        <sz val="8"/>
        <color theme="1"/>
        <rFont val="仿宋_GB2312"/>
        <charset val="134"/>
      </rPr>
      <t>新建漏粪板羊舍600</t>
    </r>
    <r>
      <rPr>
        <sz val="8"/>
        <color theme="1"/>
        <rFont val="宋体"/>
        <charset val="134"/>
      </rPr>
      <t>㎡</t>
    </r>
  </si>
  <si>
    <t>祥见附表2-25</t>
  </si>
  <si>
    <t>沙坪则村</t>
  </si>
  <si>
    <r>
      <rPr>
        <sz val="8"/>
        <color theme="1"/>
        <rFont val="仿宋_GB2312"/>
        <charset val="134"/>
      </rPr>
      <t>扩建漏粪板羊舍2000</t>
    </r>
    <r>
      <rPr>
        <sz val="8"/>
        <color theme="1"/>
        <rFont val="宋体"/>
        <charset val="134"/>
      </rPr>
      <t>㎡</t>
    </r>
  </si>
  <si>
    <t>祥见附表2-26</t>
  </si>
  <si>
    <t>下龙花垣村</t>
  </si>
  <si>
    <r>
      <rPr>
        <sz val="8"/>
        <color theme="1"/>
        <rFont val="仿宋_GB2312"/>
        <charset val="134"/>
      </rPr>
      <t>新建羊舍1200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、办公区、草料房、堆粪场等附属设施</t>
    </r>
  </si>
  <si>
    <t>祥见附表2-27</t>
  </si>
  <si>
    <t>李家焉村</t>
  </si>
  <si>
    <t>新建羊舍1000平方米、办公区、草料房、堆粪场等附属设施</t>
  </si>
  <si>
    <t>祥见附表2-28</t>
  </si>
  <si>
    <t>陈家湾镇</t>
  </si>
  <si>
    <t>王家庄村高家垣</t>
  </si>
  <si>
    <t>新建漏粪板羊舍500平方米、办公区、草料房、堆粪场等附属设施</t>
  </si>
  <si>
    <t>祥见附表2-29</t>
  </si>
  <si>
    <t>东垣村贺家岭</t>
  </si>
  <si>
    <t>新建普通羊舍1000平方米、办公区、草料房、堆粪场等附属设施</t>
  </si>
  <si>
    <t>祥见附表2-30</t>
  </si>
  <si>
    <t>高家塔村</t>
  </si>
  <si>
    <t>新建2000平方羊舍及附属设施等</t>
  </si>
  <si>
    <t>祥见附表2-31</t>
  </si>
  <si>
    <t>新建3000平方漏粪板羊舍及附属设施等</t>
  </si>
  <si>
    <t>祥见附表2-32</t>
  </si>
  <si>
    <t>大东庄村</t>
  </si>
  <si>
    <t>新建1000平方羊舍，配套附属设施等</t>
  </si>
  <si>
    <t>祥见附表2-33</t>
  </si>
  <si>
    <t>李家湾乡</t>
  </si>
  <si>
    <t>韩家坡村</t>
  </si>
  <si>
    <t>扩建漏粪板羊舍840平米、新建普通羊产房保育房216平米，增加1000只饲养量</t>
  </si>
  <si>
    <t>祥见附表2-34</t>
  </si>
  <si>
    <t>扩建羊舍1000平米、湖羊1000只</t>
  </si>
  <si>
    <t>祥见附表2-35</t>
  </si>
  <si>
    <t>李家湾村</t>
  </si>
  <si>
    <t>普通羊舍900平米</t>
  </si>
  <si>
    <t>祥见附表2-36</t>
  </si>
  <si>
    <t>蔡家沟村</t>
  </si>
  <si>
    <t>普通圈舍780平来</t>
  </si>
  <si>
    <t>祥见附表2-37</t>
  </si>
  <si>
    <t>村王村</t>
  </si>
  <si>
    <r>
      <rPr>
        <sz val="8"/>
        <color theme="1"/>
        <rFont val="仿宋_GB2312"/>
        <charset val="134"/>
      </rPr>
      <t>标准化圈舍550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，料草房180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，办公区及附属设施120</t>
    </r>
    <r>
      <rPr>
        <sz val="8"/>
        <color theme="1"/>
        <rFont val="宋体"/>
        <charset val="134"/>
      </rPr>
      <t>㎡</t>
    </r>
  </si>
  <si>
    <t>祥见附表2-38</t>
  </si>
  <si>
    <t>柳林镇</t>
  </si>
  <si>
    <t>后山垣村</t>
  </si>
  <si>
    <r>
      <rPr>
        <sz val="8"/>
        <color theme="1"/>
        <rFont val="仿宋_GB2312"/>
        <charset val="134"/>
      </rPr>
      <t>扩建羊圈舍2000</t>
    </r>
    <r>
      <rPr>
        <sz val="8"/>
        <color theme="1"/>
        <rFont val="宋体"/>
        <charset val="134"/>
      </rPr>
      <t>㎡</t>
    </r>
  </si>
  <si>
    <t>祥见附表2-39</t>
  </si>
  <si>
    <t>付家焉村</t>
  </si>
  <si>
    <r>
      <rPr>
        <sz val="8"/>
        <color theme="1"/>
        <rFont val="仿宋_GB2312"/>
        <charset val="134"/>
      </rPr>
      <t>购买羊仔1000只，新建圈舍2000</t>
    </r>
    <r>
      <rPr>
        <sz val="8"/>
        <color theme="1"/>
        <rFont val="宋体"/>
        <charset val="134"/>
      </rPr>
      <t>㎡</t>
    </r>
  </si>
  <si>
    <t>祥见附表2-40</t>
  </si>
  <si>
    <t>双枣疙瘩村</t>
  </si>
  <si>
    <r>
      <rPr>
        <sz val="8"/>
        <color theme="1"/>
        <rFont val="仿宋_GB2312"/>
        <charset val="134"/>
      </rPr>
      <t>修建圈舍1600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（漏粪板）</t>
    </r>
  </si>
  <si>
    <t>祥见附表2-41</t>
  </si>
  <si>
    <t>安峪村</t>
  </si>
  <si>
    <r>
      <rPr>
        <sz val="8"/>
        <color theme="1"/>
        <rFont val="仿宋_GB2312"/>
        <charset val="134"/>
      </rPr>
      <t>扩大建设漏粪板羊舍900</t>
    </r>
    <r>
      <rPr>
        <sz val="8"/>
        <color theme="1"/>
        <rFont val="宋体"/>
        <charset val="134"/>
      </rPr>
      <t>㎡</t>
    </r>
  </si>
  <si>
    <t>祥见附表2-42</t>
  </si>
  <si>
    <t>薛家岭</t>
  </si>
  <si>
    <r>
      <rPr>
        <sz val="8"/>
        <color theme="1"/>
        <rFont val="仿宋_GB2312"/>
        <charset val="134"/>
      </rPr>
      <t>新建漏粪板羊舍2000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，配套其他附属设施</t>
    </r>
  </si>
  <si>
    <t>祥见附表2-43</t>
  </si>
  <si>
    <t>高家沟乡</t>
  </si>
  <si>
    <t>王家塔村石家咀自然村</t>
  </si>
  <si>
    <r>
      <rPr>
        <sz val="8"/>
        <color theme="1"/>
        <rFont val="仿宋_GB2312"/>
        <charset val="134"/>
      </rPr>
      <t>建漏粪板圈舍1000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，草料房，消毒舍，堆粪场</t>
    </r>
  </si>
  <si>
    <t>祥见附表2-44</t>
  </si>
  <si>
    <t>高家沟村</t>
  </si>
  <si>
    <r>
      <rPr>
        <sz val="8"/>
        <color theme="1"/>
        <rFont val="仿宋_GB2312"/>
        <charset val="134"/>
      </rPr>
      <t>建设普通圈舍800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，草料房，办公室</t>
    </r>
  </si>
  <si>
    <t>祥见附表2-45</t>
  </si>
  <si>
    <t>王家塔村</t>
  </si>
  <si>
    <r>
      <rPr>
        <sz val="8"/>
        <color theme="1"/>
        <rFont val="仿宋_GB2312"/>
        <charset val="134"/>
      </rPr>
      <t>建设漏粪板圈舍800</t>
    </r>
    <r>
      <rPr>
        <sz val="8"/>
        <color theme="1"/>
        <rFont val="宋体"/>
        <charset val="134"/>
      </rPr>
      <t>㎡</t>
    </r>
  </si>
  <si>
    <t>祥见附表2-46</t>
  </si>
  <si>
    <t>西王家沟乡</t>
  </si>
  <si>
    <t>南焉村</t>
  </si>
  <si>
    <t>新建2000平方普通羊舍，配套草料房等附属设施</t>
  </si>
  <si>
    <t>祥见附表2-47</t>
  </si>
  <si>
    <t>肉牛项目</t>
  </si>
  <si>
    <t>宋家垣村</t>
  </si>
  <si>
    <t>新建标准化牛舍10000平米</t>
  </si>
  <si>
    <t>400元/平米</t>
  </si>
  <si>
    <t>祥见附表2-48</t>
  </si>
  <si>
    <t>改建标准化牛舍900平米</t>
  </si>
  <si>
    <t>祥见附表2-49</t>
  </si>
  <si>
    <r>
      <rPr>
        <sz val="8"/>
        <color theme="1"/>
        <rFont val="仿宋_GB2312"/>
        <charset val="134"/>
      </rPr>
      <t>新建牛圈700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，办公区、草料房，堆粪场等附属实施</t>
    </r>
  </si>
  <si>
    <t>祥见附表2-50</t>
  </si>
  <si>
    <t>陈家湾村</t>
  </si>
  <si>
    <r>
      <rPr>
        <sz val="8"/>
        <color theme="1"/>
        <rFont val="仿宋_GB2312"/>
        <charset val="134"/>
      </rPr>
      <t>扩建标准化牛舍1栋880</t>
    </r>
    <r>
      <rPr>
        <sz val="8"/>
        <color theme="1"/>
        <rFont val="宋体"/>
        <charset val="134"/>
      </rPr>
      <t>㎡</t>
    </r>
  </si>
  <si>
    <t>祥见附表2-51</t>
  </si>
  <si>
    <t>高家塔村高上自然村</t>
  </si>
  <si>
    <t>扩建2400平方牛舍硬化场地</t>
  </si>
  <si>
    <t>祥见附表2-52</t>
  </si>
  <si>
    <t>孟门镇马家塔村</t>
  </si>
  <si>
    <t>扩建1500平方牛舍硬化场地</t>
  </si>
  <si>
    <t>祥见附表2-53</t>
  </si>
  <si>
    <t>吉家塔村耀头自然村</t>
  </si>
  <si>
    <t>新建1500平方牛舍硬化场地</t>
  </si>
  <si>
    <t>祥见附表2-54</t>
  </si>
  <si>
    <t>孟门镇大东庄村</t>
  </si>
  <si>
    <t>新建1200平方牛舍硬化场地</t>
  </si>
  <si>
    <t>祥见附表2-55</t>
  </si>
  <si>
    <t>大庄</t>
  </si>
  <si>
    <r>
      <rPr>
        <sz val="8"/>
        <color theme="1"/>
        <rFont val="仿宋_GB2312"/>
        <charset val="134"/>
      </rPr>
      <t>2000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高标准牛舍</t>
    </r>
  </si>
  <si>
    <t>祥见附表2-56</t>
  </si>
  <si>
    <t>西王家沟乡佐主村大疙瘩17号</t>
  </si>
  <si>
    <r>
      <rPr>
        <sz val="8"/>
        <color theme="1"/>
        <rFont val="仿宋_GB2312"/>
        <charset val="134"/>
      </rPr>
      <t>牛舍3900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、办公区、道路、堆粪场、草料棚等</t>
    </r>
  </si>
  <si>
    <t>祥见附表2-57</t>
  </si>
  <si>
    <t>韩家垣村</t>
  </si>
  <si>
    <t>新建牛舍1500平方，配套草料房、堆粪场等附属设施</t>
  </si>
  <si>
    <t>祥见附表2-58</t>
  </si>
  <si>
    <t>下白霜村</t>
  </si>
  <si>
    <r>
      <rPr>
        <sz val="8"/>
        <color theme="1"/>
        <rFont val="仿宋_GB2312"/>
        <charset val="134"/>
      </rPr>
      <t>普通牛舍500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、肉牛100头</t>
    </r>
  </si>
  <si>
    <t>祥见附表2-59</t>
  </si>
  <si>
    <t>王家庄村</t>
  </si>
  <si>
    <r>
      <rPr>
        <sz val="8"/>
        <color theme="1"/>
        <rFont val="仿宋_GB2312"/>
        <charset val="134"/>
      </rPr>
      <t>新建牛舍7800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，办公楼，办公区，草料房，堆粪场等附属设施</t>
    </r>
  </si>
  <si>
    <t>祥见附表2-60</t>
  </si>
  <si>
    <t>王家坡村</t>
  </si>
  <si>
    <t>新建牛舍600平方，配套草料房、堆粪场等附属设施</t>
  </si>
  <si>
    <t>祥见附表2-61</t>
  </si>
  <si>
    <t>长峪村</t>
  </si>
  <si>
    <r>
      <rPr>
        <sz val="8"/>
        <color theme="1"/>
        <rFont val="仿宋_GB2312"/>
        <charset val="134"/>
      </rPr>
      <t>改建牛舍1000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，配套切草机、饲料粉碎机等</t>
    </r>
  </si>
  <si>
    <t>祥见附表2-62</t>
  </si>
  <si>
    <t>录聚卯</t>
  </si>
  <si>
    <r>
      <rPr>
        <sz val="8"/>
        <color theme="1"/>
        <rFont val="仿宋_GB2312"/>
        <charset val="134"/>
      </rPr>
      <t>修建牛舍1400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，配套其他附属设施</t>
    </r>
  </si>
  <si>
    <t>祥见附表2-63</t>
  </si>
  <si>
    <r>
      <rPr>
        <sz val="8"/>
        <color theme="1"/>
        <rFont val="仿宋_GB2312"/>
        <charset val="134"/>
      </rPr>
      <t>土方开挖、场地平整、修建标准化牛舍500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。</t>
    </r>
  </si>
  <si>
    <t>祥见附表2-64</t>
  </si>
  <si>
    <t>新建标准化牛舍600平方米，配套其他附属设施</t>
  </si>
  <si>
    <t>祥见附表2-65</t>
  </si>
  <si>
    <t>好学村</t>
  </si>
  <si>
    <r>
      <rPr>
        <sz val="8"/>
        <color theme="1"/>
        <rFont val="仿宋_GB2312"/>
        <charset val="134"/>
      </rPr>
      <t>标准化圈舍600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，料草房180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，办公区及附属实施120平米</t>
    </r>
  </si>
  <si>
    <t>祥见附表2-66</t>
  </si>
  <si>
    <t>马家山村</t>
  </si>
  <si>
    <t>壮大种牛基地，购买种牛，配套机具、保育舍等设施</t>
  </si>
  <si>
    <t>祥见附表2-67</t>
  </si>
  <si>
    <t>扩建670平米牛舍，场内道路硬化、绿化等</t>
  </si>
  <si>
    <t>祥见附表2-68</t>
  </si>
  <si>
    <t>奶牛养殖小区</t>
  </si>
  <si>
    <r>
      <rPr>
        <sz val="8"/>
        <color theme="1"/>
        <rFont val="仿宋_GB2312"/>
        <charset val="134"/>
      </rPr>
      <t>养殖小区40余个，建设牛舍4000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容纳奶牛500余头</t>
    </r>
  </si>
  <si>
    <t>祥见附表2-69</t>
  </si>
  <si>
    <t>肉牛养殖小区</t>
  </si>
  <si>
    <t>柳家沟村</t>
  </si>
  <si>
    <r>
      <rPr>
        <sz val="8"/>
        <color theme="1"/>
        <rFont val="仿宋_GB2312"/>
        <charset val="134"/>
      </rPr>
      <t>三通一平，建设牛舍1000</t>
    </r>
    <r>
      <rPr>
        <sz val="8"/>
        <color theme="1"/>
        <rFont val="宋体"/>
        <charset val="134"/>
      </rPr>
      <t>㎡</t>
    </r>
    <r>
      <rPr>
        <sz val="8"/>
        <color theme="1"/>
        <rFont val="仿宋_GB2312"/>
        <charset val="134"/>
      </rPr>
      <t>及配套附属设施</t>
    </r>
  </si>
  <si>
    <t>祥见附表2-70</t>
  </si>
  <si>
    <t>市场建设和农村物流</t>
  </si>
  <si>
    <t>2023王家岭村牛羊交易市场</t>
  </si>
  <si>
    <t>交易场地15000平米，修建办公场所及宿舍500平米，圈舍1500平米，水电等附属设施</t>
  </si>
  <si>
    <t>结合县级整合规划、项目预算、本年实施进度及年度预计完成支付情况予以补助</t>
  </si>
  <si>
    <t>祥见附表2-71</t>
  </si>
  <si>
    <t>肉鸡项目</t>
  </si>
  <si>
    <t>新民</t>
  </si>
  <si>
    <t>6600平米高标准鸡舍并配套所有设备、三通一平、兽医室，办公楼等配套设施等</t>
  </si>
  <si>
    <t>祥见附表2-72</t>
  </si>
  <si>
    <t>产地初加工和精深加工</t>
  </si>
  <si>
    <t>西王家沟乡新民村小杂粮加工厂修建项目</t>
  </si>
  <si>
    <t>新民村</t>
  </si>
  <si>
    <t>加工厂改建500平米、加工设备及附属设施</t>
  </si>
  <si>
    <t>祥见附表2-73</t>
  </si>
  <si>
    <t>柳林镇毛家庄村
芝麻饼生产厂</t>
  </si>
  <si>
    <t>毛家庄</t>
  </si>
  <si>
    <t>厂房建设，设备引进，产品推广</t>
  </si>
  <si>
    <t>祥见附表2-74</t>
  </si>
  <si>
    <t>穆村二村委南瓜种植及南瓜子加工项目</t>
  </si>
  <si>
    <t>二村委</t>
  </si>
  <si>
    <t>南瓜种植基地南瓜子加工厂房建设及加工设备</t>
  </si>
  <si>
    <t>祥见附表2-75</t>
  </si>
  <si>
    <t>1000吨黄米枣糕生产线建设及300吨油辣椒生产线建设</t>
  </si>
  <si>
    <t>闫家湾村</t>
  </si>
  <si>
    <t>1、装修2500平方30万级标准化厂房。2、员工宿舍450平方，餐厅装修250平方。3、购置生产设备。3、仓储、厨房、办公、化验、运输、设施、手续办理、试制材料等。</t>
  </si>
  <si>
    <t>祥见附表2-76</t>
  </si>
  <si>
    <t>酸枣仁加工</t>
  </si>
  <si>
    <t>新建酸枣仁加工厂一座，占地105亩</t>
  </si>
  <si>
    <t>祥见附表2-77</t>
  </si>
  <si>
    <t>陈家湾镇张家社村顺泽          有机肥建设项目</t>
  </si>
  <si>
    <t>下寺头</t>
  </si>
  <si>
    <t>修建厂房，购买设备，收集养殖粪便加工销售有机肥</t>
  </si>
  <si>
    <t>祥见附表2-78</t>
  </si>
  <si>
    <t>晋兴扶农辣椒加工厂项目</t>
  </si>
  <si>
    <t>完善排水挡墙及修建厕所、室内装修、10KV配电电力、管道煤气安装</t>
  </si>
  <si>
    <t>祥见附表2-79</t>
  </si>
  <si>
    <t>酸枣中药材开发项目</t>
  </si>
  <si>
    <t>50亩育苗基地、1000亩酸枣药材种植</t>
  </si>
  <si>
    <t>祥见附表2-80</t>
  </si>
  <si>
    <t>技术指导费</t>
  </si>
  <si>
    <t>木耳45万元；设施蔬菜10万元；旱地辣椒20万元；牛羊养殖各8万元，共16万元；中药材15万元</t>
  </si>
  <si>
    <t>祥见附表2-81</t>
  </si>
  <si>
    <t>小额贷款贴息</t>
  </si>
  <si>
    <t>小额信贷贴息项目</t>
  </si>
  <si>
    <t>乡村振兴局</t>
  </si>
  <si>
    <t>计划放贷1600户，8000万元</t>
  </si>
  <si>
    <t>祥见附表2-82</t>
  </si>
  <si>
    <t>巩固三保障成果</t>
  </si>
  <si>
    <t>享受"雨露计划"职业教育补助</t>
  </si>
  <si>
    <t>雨露计划职业教育补助</t>
  </si>
  <si>
    <t>计划补助1200人</t>
  </si>
  <si>
    <t>祥见附表2-83</t>
  </si>
  <si>
    <t>就业项目</t>
  </si>
  <si>
    <t>技能培训</t>
  </si>
  <si>
    <t>乡村振兴致富带头的培训</t>
  </si>
  <si>
    <t>计划培训100人</t>
  </si>
  <si>
    <t>祥见附表2-84</t>
  </si>
  <si>
    <t>交通费补助</t>
  </si>
  <si>
    <t>脱贫劳力外出务工一次性交通补贴</t>
  </si>
  <si>
    <t>计划补助500人</t>
  </si>
  <si>
    <t>祥见附表2-85</t>
  </si>
  <si>
    <t>休闲农业与乡村旅游</t>
  </si>
  <si>
    <t>庭院经济发展项目</t>
  </si>
  <si>
    <t>各乡镇</t>
  </si>
  <si>
    <t>计划发展庭院经济300户</t>
  </si>
  <si>
    <t>祥见附表2-86</t>
  </si>
  <si>
    <t>就业帮扶车间奖补项目</t>
  </si>
  <si>
    <t>计划对全县的11家就业帮扶车间进行奖励补助。</t>
  </si>
  <si>
    <t>祥见附表2-87</t>
  </si>
  <si>
    <t>乡村建设行动</t>
  </si>
  <si>
    <t>开展县乡村公共服务一体化示范创建</t>
  </si>
  <si>
    <t>农村改厕项目</t>
  </si>
  <si>
    <t>农村改厕1500座</t>
  </si>
  <si>
    <t>祥见附表2-88</t>
  </si>
  <si>
    <t>县级示范村创建</t>
  </si>
  <si>
    <t>用于全县6个村的示范村创建。</t>
  </si>
  <si>
    <t>祥见附表2-89</t>
  </si>
  <si>
    <t>市级示范村创建</t>
  </si>
  <si>
    <t>用于深化上年度1个省级示范村、9个市级示范村创建。</t>
  </si>
  <si>
    <t>祥见附表2-90</t>
  </si>
  <si>
    <t>三交镇三交村乡村振兴旅游示范村项目（省级旅游振兴示范村）</t>
  </si>
  <si>
    <t>商贸街门牌更换，黄河观景台二处（网红打卡点），渡口码头改造，明清古街风貌整治延伸，亮化工程，绿化工程，环境卫生、六乱整治，景区停车场（农具社院硬化整治），文化创意（非遗展馆）等，三十军旧址保护性修缮及部展，东征筹粮处保护修缮。</t>
  </si>
  <si>
    <t>祥见附表2-91</t>
  </si>
  <si>
    <t>光伏电站建设</t>
  </si>
  <si>
    <t>新建村级光伏帮扶电站</t>
  </si>
  <si>
    <t>7座42.6亩，新建电站规模1615.68KW，材料费包括太阳能组件、支架、逆变器、变压器开关柜、交流线缆、螺旋柱、箱变基础、支架基础商混；安装、三通一平、勘察、设计等</t>
  </si>
  <si>
    <t>祥见附表2-92</t>
  </si>
  <si>
    <t>村级光伏帮扶电站安装视频监控项目</t>
  </si>
  <si>
    <t>安装场地视频监控设备</t>
  </si>
  <si>
    <t>祥见附表2-93</t>
  </si>
  <si>
    <t>农村供水保障设施建设</t>
  </si>
  <si>
    <t>庄上镇柳溪村2023年人畜饮水蓄水池维修工程项目（李家庄自然村）</t>
  </si>
  <si>
    <t>水利局</t>
  </si>
  <si>
    <t>双混水泥钢筋结构的圆柱体蓄水池60立方米及拆旧附属工程</t>
  </si>
  <si>
    <t>祥见附表2-94</t>
  </si>
  <si>
    <t>农村道路建设（通村、通户路）</t>
  </si>
  <si>
    <t xml:space="preserve">庄上镇胶泥垄村2023年道路维修工程 </t>
  </si>
  <si>
    <t>交通局</t>
  </si>
  <si>
    <t>胶泥垄村</t>
  </si>
  <si>
    <t>3.5米宽、900米长的路进行修整硬化</t>
  </si>
  <si>
    <t>祥见附表2-95</t>
  </si>
  <si>
    <t>庄上镇长峪村2023年道路延伸工程项目</t>
  </si>
  <si>
    <r>
      <rPr>
        <sz val="8"/>
        <color theme="1"/>
        <rFont val="仿宋_GB2312"/>
        <charset val="134"/>
      </rPr>
      <t>一个涵洞，三处石</t>
    </r>
    <r>
      <rPr>
        <sz val="8"/>
        <color theme="1"/>
        <rFont val="宋体"/>
        <charset val="134"/>
      </rPr>
      <t>堎</t>
    </r>
    <r>
      <rPr>
        <sz val="8"/>
        <color theme="1"/>
        <rFont val="仿宋_GB2312"/>
        <charset val="134"/>
      </rPr>
      <t>，一座小桥及路的基础建设</t>
    </r>
  </si>
  <si>
    <t>祥见附表2-96</t>
  </si>
  <si>
    <t>庄上镇柳溪村2023年村内道路维修工程项目（石碛上自然村）</t>
  </si>
  <si>
    <t>新建排水道、硬化道路</t>
  </si>
  <si>
    <t>祥见附表2-97</t>
  </si>
  <si>
    <t>穆村镇安沟村腐竹厂道路</t>
  </si>
  <si>
    <t>安沟村</t>
  </si>
  <si>
    <t>从安沟村安卜路到腐竹厂1.5公里河卵石道路铺设及排水设施</t>
  </si>
  <si>
    <t>祥见附表2-98</t>
  </si>
  <si>
    <t>穆村镇杨家坪农贸市场项目建设项目</t>
  </si>
  <si>
    <t>杨家坪</t>
  </si>
  <si>
    <t>建设集蔬菜、水果、农产品、冷库，物流为一体的综合农贸批发市场，八排框架结构门面，每排背靠背32间，每间约40平方米，八排共建256间，可容纳商户200余家。</t>
  </si>
  <si>
    <t>祥见附表2-99</t>
  </si>
  <si>
    <t>其他基础设施项目</t>
  </si>
  <si>
    <t>穆村镇二村委闫家塔山沟治理项目</t>
  </si>
  <si>
    <t>挖填深6米，长50米，宽20米的基坑，铺设排水涵管200米</t>
  </si>
  <si>
    <t>祥见附表2-100</t>
  </si>
  <si>
    <t>小型农田水利设施建设</t>
  </si>
  <si>
    <t>产业配套设施建设项目</t>
  </si>
  <si>
    <t>苇园沟村、高家垣村产业道路建设；焉哉村河坝修建等。</t>
  </si>
  <si>
    <t>祥见附表2-101</t>
  </si>
  <si>
    <t>金家庄前庄上村关则沟大棚沟产业硬化路建设项目</t>
  </si>
  <si>
    <t>前庄上村委</t>
  </si>
  <si>
    <t>建设产业路混凝土路面，修建排水沟</t>
  </si>
  <si>
    <t>祥见附表2-102</t>
  </si>
  <si>
    <t>光伏电站灾后修复项目</t>
  </si>
  <si>
    <t>灾后地基修复</t>
  </si>
  <si>
    <t>祥见附表2-103</t>
  </si>
  <si>
    <t>留誉镇留誉河柳家沟支流河道应急疏浚项目</t>
  </si>
  <si>
    <r>
      <rPr>
        <sz val="8"/>
        <color theme="1"/>
        <rFont val="仿宋_GB2312"/>
        <charset val="134"/>
      </rPr>
      <t>河道疏浚1.8公里，开挖深度1.5-3.8米，分三段；断面清淤方量19735m</t>
    </r>
    <r>
      <rPr>
        <sz val="8"/>
        <color theme="1"/>
        <rFont val="宋体"/>
        <charset val="134"/>
      </rPr>
      <t>³</t>
    </r>
    <r>
      <rPr>
        <sz val="8"/>
        <color theme="1"/>
        <rFont val="仿宋_GB2312"/>
        <charset val="134"/>
      </rPr>
      <t>，钢带波纹管223米，检查井，河堤浆砌石。</t>
    </r>
  </si>
  <si>
    <t>祥见附表2-104</t>
  </si>
  <si>
    <t>贾家垣乡冯家垣村村内道路
路面改造工程</t>
  </si>
  <si>
    <t>冯家垣村</t>
  </si>
  <si>
    <t>主线全长434.65m，路面宽度5m，挖除原路面后重新铺筑，排水采用暗排水方式，每40m设置检查井一处，排水管采用直径60cm钢带波纹管；支线全长482.52m，路面宽度3.5m，在原路面加铺5cm细粒式沥青混凝土面层。在临沟路段设置波形护栏320m。</t>
  </si>
  <si>
    <t>祥见附表2-105</t>
  </si>
  <si>
    <t>留誉镇高家沟村5处水毁路修复项目</t>
  </si>
  <si>
    <t>5处水毁路修复</t>
  </si>
  <si>
    <t>祥见附表2-106</t>
  </si>
  <si>
    <t>庄上镇付家焉村2023年电商平台项目</t>
  </si>
  <si>
    <t>电商平台项目</t>
  </si>
  <si>
    <t>祥见附表2-107</t>
  </si>
  <si>
    <t>配套基础设施项目</t>
  </si>
  <si>
    <t>高标准农田建设项目</t>
  </si>
  <si>
    <t>2022年陈家湾镇等13乡（镇）吴村74村高标准建设项目任务4.72万亩，其中高效节水灌溉工程0.68万亩。</t>
  </si>
  <si>
    <t>祥见附表2-108</t>
  </si>
  <si>
    <t>大豆玉米复合种植项目</t>
  </si>
  <si>
    <t>全县种植大豆玉米带状复合种植技术项目7000亩</t>
  </si>
  <si>
    <t>祥见附表2-109</t>
  </si>
  <si>
    <t>村级一事一议道路的项目</t>
  </si>
  <si>
    <t>财政局</t>
  </si>
  <si>
    <t>村级一事一议道路的项目每村8-12万元</t>
  </si>
  <si>
    <t>祥见附表2-111</t>
  </si>
  <si>
    <t>造地整理项目</t>
  </si>
  <si>
    <t>造地121亩及排水实施</t>
  </si>
  <si>
    <t>祥见附表2-112</t>
  </si>
  <si>
    <t>杨家坡村</t>
  </si>
  <si>
    <t>杨家坡等2村造地222亩及排洪渠500米</t>
  </si>
  <si>
    <t>祥见附表2-113</t>
  </si>
  <si>
    <t>附件2</t>
  </si>
  <si>
    <t>柳林县2023年统筹整合财政涉农资金
实施方案部门汇总表</t>
  </si>
  <si>
    <t>项目</t>
  </si>
  <si>
    <t>金额</t>
  </si>
  <si>
    <t>项目个数</t>
  </si>
  <si>
    <t>涉及贫困人口数</t>
  </si>
  <si>
    <t>一、部门</t>
  </si>
  <si>
    <t>二、乡镇</t>
  </si>
  <si>
    <t>陈家湾乡</t>
  </si>
  <si>
    <t>薛村镇</t>
  </si>
  <si>
    <t>金家庄乡</t>
  </si>
  <si>
    <t>附件3</t>
  </si>
  <si>
    <t>柳林县2023年统筹整合财政涉农资金
实施方案类别汇总</t>
  </si>
  <si>
    <t xml:space="preserve">                                                                          金额单位：元</t>
  </si>
  <si>
    <t>项目大类</t>
  </si>
  <si>
    <t>项目子类</t>
  </si>
  <si>
    <t>一、乡村建设行动</t>
  </si>
  <si>
    <t>（一）农村基础设施</t>
  </si>
  <si>
    <t>村庄规划编制（含修编）</t>
  </si>
  <si>
    <t>产业路、资源路、旅游路建设</t>
  </si>
  <si>
    <t>农村电网建设（通生产、生活用电、提高综合电压和供电可靠性）</t>
  </si>
  <si>
    <t>数字乡村建设（信息通信基础设施建设、数字化、智能化建设等）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</si>
  <si>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</si>
  <si>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</si>
  <si>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（二）人居环境整治</t>
  </si>
  <si>
    <t>农村卫生厕所改造（户用、公共厕所）</t>
  </si>
  <si>
    <t>农村污水治理</t>
  </si>
  <si>
    <t>农村垃圾治理</t>
  </si>
  <si>
    <t>村容村貌提升</t>
  </si>
  <si>
    <t>（三）农村公共服务</t>
  </si>
  <si>
    <t>学校建设或改造（含幼儿园）</t>
  </si>
  <si>
    <t>村卫生室标准化建设</t>
  </si>
  <si>
    <t>农村养老设施建设（养老院、幸福院、日间照料中心等）</t>
  </si>
  <si>
    <t>农村公益性殡葬设施建设</t>
  </si>
  <si>
    <t>其他（便民综合服务设施、文化活动广场、体育设施、村级客运站、公共照明设施等）</t>
  </si>
  <si>
    <t>二、就业项目</t>
  </si>
  <si>
    <t>（一）务工补助</t>
  </si>
  <si>
    <t>劳动奖补</t>
  </si>
  <si>
    <t>（二）就业培训</t>
  </si>
  <si>
    <t>以工代训</t>
  </si>
  <si>
    <t>（三）创业</t>
  </si>
  <si>
    <t>创业培训</t>
  </si>
  <si>
    <t>创业补助</t>
  </si>
  <si>
    <t>（四）乡村工匠</t>
  </si>
  <si>
    <t>乡村工匠培育培训</t>
  </si>
  <si>
    <t>乡村工匠大师工作室</t>
  </si>
  <si>
    <t>乡村工匠传习所</t>
  </si>
  <si>
    <t>（五）公益性岗位</t>
  </si>
  <si>
    <t>公益性岗位</t>
  </si>
  <si>
    <t>三、产业发展</t>
  </si>
  <si>
    <t>（一）生产项目</t>
  </si>
  <si>
    <t>水产养殖业发展</t>
  </si>
  <si>
    <t>林草基地建设</t>
  </si>
  <si>
    <t>扶贫车间（特色手工基地）
建设</t>
  </si>
  <si>
    <t>（二）加工流通项目</t>
  </si>
  <si>
    <t>农产品仓储保鲜冷链基础设施
建设</t>
  </si>
  <si>
    <t>品牌打造和展销平台</t>
  </si>
  <si>
    <t>（三）配套基础设施项目</t>
  </si>
  <si>
    <t>产业园（区）</t>
  </si>
  <si>
    <t>（四）产业服务支撑项目</t>
  </si>
  <si>
    <t>智慧农业</t>
  </si>
  <si>
    <t>科技服务</t>
  </si>
  <si>
    <t>人才培养</t>
  </si>
  <si>
    <t>农业社会化服务</t>
  </si>
  <si>
    <t>（五）金融保险配套项目</t>
  </si>
  <si>
    <t>小额信贷风险补偿金</t>
  </si>
  <si>
    <t>特色产业保险保费补助</t>
  </si>
  <si>
    <t>新型经营主体贷款贴息</t>
  </si>
  <si>
    <t>防贫保险（基金）</t>
  </si>
  <si>
    <t>其他金融项目</t>
  </si>
  <si>
    <t>四、易地搬迁后扶</t>
  </si>
  <si>
    <t>（一）易地搬迁</t>
  </si>
  <si>
    <t>公共服务岗位</t>
  </si>
  <si>
    <t>“一站式”社区综合服务设施建设</t>
  </si>
  <si>
    <r>
      <rPr>
        <sz val="10"/>
        <color theme="1"/>
        <rFont val="仿宋_GB2312"/>
        <charset val="134"/>
      </rPr>
      <t>易地扶贫搬迁贷款债</t>
    </r>
    <r>
      <rPr>
        <sz val="10"/>
        <color theme="1"/>
        <rFont val="宋体"/>
        <charset val="134"/>
      </rPr>
      <t>劵</t>
    </r>
    <r>
      <rPr>
        <sz val="10"/>
        <color theme="1"/>
        <rFont val="仿宋_GB2312"/>
        <charset val="134"/>
      </rPr>
      <t>贴息
补助</t>
    </r>
  </si>
  <si>
    <t>五、巩固三保障</t>
  </si>
  <si>
    <t>（一）住房</t>
  </si>
  <si>
    <t>农村危房改造等农房改造</t>
  </si>
  <si>
    <t>(二）教育</t>
  </si>
  <si>
    <t>参与"学前学会普通话"行动</t>
  </si>
  <si>
    <t>其他教育类项目</t>
  </si>
  <si>
    <t>（三）健康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</si>
  <si>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</si>
  <si>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</si>
  <si>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</si>
  <si>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</si>
  <si>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</si>
  <si>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
救治</t>
  </si>
  <si>
    <t>（三）综合保障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</si>
  <si>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</si>
  <si>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</si>
  <si>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</si>
  <si>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</si>
  <si>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</si>
  <si>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六、乡村治理与精神文明</t>
  </si>
  <si>
    <t>（一）乡村治理</t>
  </si>
  <si>
    <t>开展乡村治理示范创建</t>
  </si>
  <si>
    <t>推进“积分制”“清单式”等管理方式</t>
  </si>
  <si>
    <t>（二）农村精神文明建设</t>
  </si>
  <si>
    <t>培养“四有”新时代农民</t>
  </si>
  <si>
    <t>移风易俗改革示范县（乡、村）</t>
  </si>
  <si>
    <t>科技文化卫生“三下乡”</t>
  </si>
  <si>
    <t>农村文化项目</t>
  </si>
  <si>
    <t>七、项目管理费</t>
  </si>
  <si>
    <t>项目管理费</t>
  </si>
  <si>
    <t>八、其他</t>
  </si>
  <si>
    <t>其他项目</t>
  </si>
  <si>
    <t>少数民族特色村寨建设项目</t>
  </si>
  <si>
    <t>困难群众饮用低氟茶</t>
  </si>
  <si>
    <t>附件4</t>
  </si>
  <si>
    <t>柳林县2023年统筹整合财政涉农资金来源表</t>
  </si>
  <si>
    <t>单位：元</t>
  </si>
  <si>
    <t>项     目</t>
  </si>
  <si>
    <t>整合文件内容</t>
  </si>
  <si>
    <t>部门</t>
  </si>
  <si>
    <t>财政专项衔接资金</t>
  </si>
  <si>
    <t>其他涉农整合资金</t>
  </si>
  <si>
    <t>一、省级专项转移支付资金</t>
  </si>
  <si>
    <t>晋财农【2022年】156-1号</t>
  </si>
  <si>
    <t>关于提前下达2023年省级农业相关转移支付资金预算的通知（水旱灾害防御补助）</t>
  </si>
  <si>
    <t>柳林县水利局</t>
  </si>
  <si>
    <t>晋财农【2022年】156-2号</t>
  </si>
  <si>
    <t>关于提前下达2023年省级农业相关转移支付资金预算的通知（水土保持工程建设监管监测）</t>
  </si>
  <si>
    <t>晋财农【2022年】156-3号</t>
  </si>
  <si>
    <t>关于提前下达2023年省级农业相关转移支付资金预算的通知（中央投资水利项目省级配套）</t>
  </si>
  <si>
    <t>晋财农【2022年】156-4号</t>
  </si>
  <si>
    <t>关于提前下达2023年省级农业相关转移支付资金预算的通知（农村供水工程）</t>
  </si>
  <si>
    <t>晋财农【2022年】157-1号</t>
  </si>
  <si>
    <t>关于提前下达2023年省级水利转移支付资金预算的通知（动物疫病防控）</t>
  </si>
  <si>
    <t>柳林县农业农村局</t>
  </si>
  <si>
    <t>晋财农【2022年】157-2号</t>
  </si>
  <si>
    <t>关于提前下达2023年省级水利转移支付资金预算的通知（植物病虫害防控）</t>
  </si>
  <si>
    <t>晋财农【2022年】157-3号</t>
  </si>
  <si>
    <t>关于提前下达2023年省级水利转移支付资金预算的通知（稳粮保供带状复合）</t>
  </si>
  <si>
    <t>晋财农【2022年】157-4号</t>
  </si>
  <si>
    <t>关于提前下达2023年省级水利转移支付资金预算的通知（稳粮保供粮油增产）</t>
  </si>
  <si>
    <t>晋财农【2022年】157-5号</t>
  </si>
  <si>
    <t>关于提前下达2023年省级水利转移支付资金预算的通知（畜牧转型）</t>
  </si>
  <si>
    <t>晋财农【2022年】157-6号</t>
  </si>
  <si>
    <t>关于提前下达2023年省级水利转移支付资金预算的通知（渔业绿色发展）</t>
  </si>
  <si>
    <t>晋财农【2022年】157-7号</t>
  </si>
  <si>
    <t>关于提前下达2023年省级水利转移支付资金预算的通知（农机化发展）</t>
  </si>
  <si>
    <t>柳林县现代农业
发展服务中心</t>
  </si>
  <si>
    <t>晋财农【2022年】157-8号</t>
  </si>
  <si>
    <t>关于提前下达2023年省级水利转移支付资金预算的通知（高素质农民培育）</t>
  </si>
  <si>
    <t>晋财农【2022年】157-9号</t>
  </si>
  <si>
    <t>关于提前下达2023年省级水利转移支付资金预算的通知（农村固定观察点）</t>
  </si>
  <si>
    <t>晋财农【2022年】157-10号</t>
  </si>
  <si>
    <t>关于提前下达2023年省级水利转移支付资金预算的通知（三资管理示范）</t>
  </si>
  <si>
    <t>柳林县现代农业发展服务中心</t>
  </si>
  <si>
    <t>晋财农【2022年】157-11号</t>
  </si>
  <si>
    <t>关于提前下达2023年省级水利转移支付资金预算的通知（农田建设2022年缺口）</t>
  </si>
  <si>
    <t>晋财农【2022年】157-12号</t>
  </si>
  <si>
    <t>关于提前下达2023年省级水利转移支付资金预算的通知（农田建设2023年任务）</t>
  </si>
  <si>
    <t>晋财农【2022年】199-1号</t>
  </si>
  <si>
    <t>关于提前下达2023年省级林业改革发展转移支付资金预算指标的通知（古树名木保护）</t>
  </si>
  <si>
    <t>柳林县林业局</t>
  </si>
  <si>
    <t>晋财农【2022年】199-2号</t>
  </si>
  <si>
    <t>关于提前下达2023年省级林业改革发展转移支付资金预算指标的通知（陆生野生动物疫源监测）</t>
  </si>
  <si>
    <t>晋财农【2022年】199-3号</t>
  </si>
  <si>
    <t>关于提前下达2023年省级林业改革发展转移支付资金预算指标的通知（永久性公益林补助）</t>
  </si>
  <si>
    <t>晋财农【2022年】199-4号</t>
  </si>
  <si>
    <t>关于提前下达2023年省级林业改革发展转移支付资金预算指标的通知（林业有害生物防治）</t>
  </si>
  <si>
    <t>晋财农【2022年】199-5号</t>
  </si>
  <si>
    <t>关于提前下达2023年省级林业改革发展转移支付资金预算指标的通知（森林植被恢复）</t>
  </si>
  <si>
    <t>晋财农【2023年】4-1号</t>
  </si>
  <si>
    <t>关于下达2023年省级财政衔接推进乡村振兴补助预算指标的通知</t>
  </si>
  <si>
    <t>晋财农【2023年】4-2号</t>
  </si>
  <si>
    <t>晋财农【2023年】10-1号</t>
  </si>
  <si>
    <t>关于下达2023年第二批农业转移支付资金预算指标的通知（农机购置补贴）</t>
  </si>
  <si>
    <t>晋财农【2023年】10-2号</t>
  </si>
  <si>
    <t>晋财农【2023年】10-3号</t>
  </si>
  <si>
    <t>关于下达2023年第二批农业转移支付资金预算指标的通知（贷款贴息）</t>
  </si>
  <si>
    <t>晋财农【2023年】10-4号</t>
  </si>
  <si>
    <t>关于下达2023年第二批农业转移支付资金预算指标的通知（高标准农田）</t>
  </si>
  <si>
    <t>晋财农【2022年】131号</t>
  </si>
  <si>
    <t>关于下达2023年农村综合改革转移支付的
通知</t>
  </si>
  <si>
    <t>柳林县财政局</t>
  </si>
  <si>
    <t>二、市级专项转移支付</t>
  </si>
  <si>
    <t>市际待整合专项衔接资金</t>
  </si>
  <si>
    <t>三、县级配套扶贫整合资金</t>
  </si>
  <si>
    <t xml:space="preserve">    县本级年初预算待整合资金</t>
  </si>
  <si>
    <t>年初预算扶贫整合切块县级资金</t>
  </si>
  <si>
    <t>四、其他资金</t>
  </si>
  <si>
    <t>其他待整合专项衔接资金</t>
  </si>
  <si>
    <t>附件5</t>
  </si>
  <si>
    <t>柳林县2021年统筹整合财政涉农资金同比上年增长比例表</t>
  </si>
  <si>
    <t>2021年整合资金</t>
  </si>
  <si>
    <t>2022年整合资金</t>
  </si>
  <si>
    <t>同比上年增长比例%</t>
  </si>
  <si>
    <t>各级部门整合资金</t>
  </si>
  <si>
    <t>一、省级扶贫整合资金</t>
  </si>
  <si>
    <t>二、市级扶贫整合资金</t>
  </si>
  <si>
    <t>三、县级扶贫整合资金</t>
  </si>
  <si>
    <t>四、其他扶贫整合资金</t>
  </si>
  <si>
    <t>柳林县涉农资金整合使用情况表</t>
  </si>
  <si>
    <t>县名：柳林县</t>
  </si>
  <si>
    <t>单位：万元</t>
  </si>
  <si>
    <t>资金来源</t>
  </si>
  <si>
    <t>计划整合资金规模</t>
  </si>
  <si>
    <t>已整合资金规模</t>
  </si>
  <si>
    <t>已整合资金用于项目情况（按资金主管部门划分）</t>
  </si>
  <si>
    <t>已完成支出资金规模</t>
  </si>
  <si>
    <t>整合后资金实际投向</t>
  </si>
  <si>
    <t>财政资金级次和名称</t>
  </si>
  <si>
    <t>主管部门</t>
  </si>
  <si>
    <t>全省总规模</t>
  </si>
  <si>
    <t>下达试点县资金规模</t>
  </si>
  <si>
    <t>乡村振兴</t>
  </si>
  <si>
    <t>农业农村</t>
  </si>
  <si>
    <t>水利</t>
  </si>
  <si>
    <t>林草</t>
  </si>
  <si>
    <t>住建</t>
  </si>
  <si>
    <t>交通</t>
  </si>
  <si>
    <t>发改</t>
  </si>
  <si>
    <t>生态环境</t>
  </si>
  <si>
    <t>文旅</t>
  </si>
  <si>
    <t>财政</t>
  </si>
  <si>
    <t>民委</t>
  </si>
  <si>
    <t>其他</t>
  </si>
  <si>
    <t>农业生产发展</t>
  </si>
  <si>
    <t>农村基础设施</t>
  </si>
  <si>
    <t>中央财政资金小计</t>
  </si>
  <si>
    <t>中央财政衔接推进乡村振兴补助资金</t>
  </si>
  <si>
    <t>水利发展资金</t>
  </si>
  <si>
    <t>农业生产发展资金</t>
  </si>
  <si>
    <t>林业改革发展资金（不含森林资源管护和相关试点资金）</t>
  </si>
  <si>
    <t>农田建设补助资金</t>
  </si>
  <si>
    <t>农村综合改革转移支付</t>
  </si>
  <si>
    <t>林业草原生态保护恢复资金（草原生态修复治理补助部分）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</si>
  <si>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</si>
  <si>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</si>
  <si>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</si>
  <si>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</t>
  </si>
  <si>
    <t>产粮大县奖励资金</t>
  </si>
  <si>
    <t>生猪（牛羊）调出大县奖励资金（省级统筹部分）</t>
  </si>
  <si>
    <t>农业资源及生态保护补助资金（对农民的直接补贴除外）</t>
  </si>
  <si>
    <t>旅游发展基金</t>
  </si>
  <si>
    <t>文化旅游</t>
  </si>
  <si>
    <t>中央预算内投资用于“三农”建设部分（不包括国家水网骨干工程、水安全保障工程、气象基础设施、农村电网巩固提升工程、生态保护和修复方面的支出）</t>
  </si>
  <si>
    <t>省级财政资金小计</t>
  </si>
  <si>
    <t>省级衔接推进乡村振兴补助资金</t>
  </si>
  <si>
    <t>水利发展资金（不含“七河”“五湖”、基建、水库移民后续扶持部分）</t>
  </si>
  <si>
    <t>大中型水库库区基金支出</t>
  </si>
  <si>
    <t>林业改革发展资金（不含普惠、民生和救灾部分）</t>
  </si>
  <si>
    <t>农村综合改革专项资金（一事一议财政奖补部分）</t>
  </si>
  <si>
    <t>成品油税费改革转移支付资金（支持农村公路建设部分）</t>
  </si>
  <si>
    <t>以工代赈资金</t>
  </si>
  <si>
    <t>市级财政资金小计</t>
  </si>
  <si>
    <t>县级财政资金小计</t>
  </si>
  <si>
    <r>
      <rPr>
        <sz val="11"/>
        <color theme="1"/>
        <rFont val="宋体"/>
        <charset val="134"/>
      </rPr>
      <t>填表说明：1、除资金来源全省总规模外，均由县级填写。2、已整合资金规模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</rPr>
      <t>计划整合资金规模。3、已整合资金用于项目情况之和=已整合资金规模。4、已完成支出资金规模</t>
    </r>
    <r>
      <rPr>
        <sz val="11"/>
        <color theme="1"/>
        <rFont val="SimSun"/>
        <charset val="134"/>
      </rPr>
      <t>≦</t>
    </r>
    <r>
      <rPr>
        <sz val="11"/>
        <color theme="1"/>
        <rFont val="宋体"/>
        <charset val="134"/>
      </rPr>
      <t>已整合资金规模。5、整合后资金实际投向之和=已完成支出资金规模。</t>
    </r>
  </si>
</sst>
</file>

<file path=xl/styles.xml><?xml version="1.0" encoding="utf-8"?>
<styleSheet xmlns="http://schemas.openxmlformats.org/spreadsheetml/2006/main">
  <numFmts count="9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178" formatCode="0_);[Red]\(0\)"/>
    <numFmt numFmtId="179" formatCode="0.00_);[Red]\(0.00\)"/>
    <numFmt numFmtId="180" formatCode="yyyy/m/d;@"/>
  </numFmts>
  <fonts count="4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0"/>
      <name val="仿宋_GB2312"/>
      <charset val="134"/>
    </font>
    <font>
      <sz val="10"/>
      <color theme="1"/>
      <name val="黑体"/>
      <charset val="134"/>
    </font>
    <font>
      <sz val="9"/>
      <color theme="1"/>
      <name val="仿宋_GB2312"/>
      <charset val="134"/>
    </font>
    <font>
      <sz val="12"/>
      <color theme="1"/>
      <name val="楷体_GB2312"/>
      <charset val="134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name val="仿宋_GB2312"/>
      <charset val="134"/>
    </font>
    <font>
      <sz val="6"/>
      <color theme="1"/>
      <name val="仿宋_GB2312"/>
      <charset val="134"/>
    </font>
    <font>
      <sz val="7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SimSun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15" borderId="13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40" fillId="22" borderId="14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0" xfId="0" applyFill="1"/>
    <xf numFmtId="0" fontId="9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/>
    <xf numFmtId="0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>
      <alignment horizontal="center" vertical="center"/>
    </xf>
    <xf numFmtId="178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78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8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 shrinkToFit="1"/>
    </xf>
    <xf numFmtId="178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justify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7" fontId="10" fillId="0" borderId="1" xfId="0" applyNumberFormat="1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 shrinkToFi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vertical="center"/>
      <protection hidden="1"/>
    </xf>
    <xf numFmtId="0" fontId="20" fillId="2" borderId="1" xfId="0" applyFont="1" applyFill="1" applyBorder="1" applyAlignment="1" applyProtection="1">
      <alignment horizontal="left" vertical="center" wrapText="1" shrinkToFit="1"/>
      <protection hidden="1"/>
    </xf>
    <xf numFmtId="0" fontId="20" fillId="2" borderId="1" xfId="0" applyFont="1" applyFill="1" applyBorder="1" applyAlignment="1">
      <alignment horizontal="center" vertical="center" wrapText="1" shrinkToFit="1"/>
    </xf>
    <xf numFmtId="0" fontId="20" fillId="2" borderId="5" xfId="0" applyFont="1" applyFill="1" applyBorder="1" applyAlignment="1" applyProtection="1">
      <alignment vertical="center"/>
      <protection hidden="1"/>
    </xf>
    <xf numFmtId="0" fontId="20" fillId="2" borderId="5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vertical="center" wrapText="1"/>
      <protection hidden="1"/>
    </xf>
    <xf numFmtId="0" fontId="20" fillId="2" borderId="1" xfId="0" applyFont="1" applyFill="1" applyBorder="1" applyAlignment="1" applyProtection="1">
      <alignment horizontal="left" vertical="center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 shrinkToFit="1"/>
    </xf>
    <xf numFmtId="177" fontId="19" fillId="2" borderId="1" xfId="0" applyNumberFormat="1" applyFont="1" applyFill="1" applyBorder="1" applyAlignment="1">
      <alignment horizontal="center" vertical="center" wrapText="1" shrinkToFit="1"/>
    </xf>
    <xf numFmtId="177" fontId="19" fillId="2" borderId="1" xfId="0" applyNumberFormat="1" applyFont="1" applyFill="1" applyBorder="1" applyAlignment="1">
      <alignment horizontal="right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 shrinkToFit="1"/>
    </xf>
    <xf numFmtId="0" fontId="20" fillId="2" borderId="5" xfId="0" applyFont="1" applyFill="1" applyBorder="1" applyAlignment="1" applyProtection="1">
      <alignment horizontal="left" vertical="center" wrapText="1" shrinkToFit="1"/>
      <protection hidden="1"/>
    </xf>
    <xf numFmtId="0" fontId="18" fillId="2" borderId="6" xfId="0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180" fontId="19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80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 shrinkToFit="1"/>
      <protection hidden="1"/>
    </xf>
    <xf numFmtId="14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 applyProtection="1">
      <alignment horizontal="right" vertical="center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 wrapText="1"/>
      <protection hidden="1"/>
    </xf>
    <xf numFmtId="0" fontId="23" fillId="2" borderId="1" xfId="0" applyFont="1" applyFill="1" applyBorder="1" applyAlignment="1" applyProtection="1">
      <alignment horizontal="center" vertical="center" wrapText="1"/>
      <protection hidden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V118"/>
  <sheetViews>
    <sheetView workbookViewId="0">
      <pane xSplit="4" ySplit="5" topLeftCell="E104" activePane="bottomRight" state="frozen"/>
      <selection/>
      <selection pane="topRight"/>
      <selection pane="bottomLeft"/>
      <selection pane="bottomRight" activeCell="J105" sqref="J105"/>
    </sheetView>
  </sheetViews>
  <sheetFormatPr defaultColWidth="9" defaultRowHeight="13.5"/>
  <cols>
    <col min="1" max="1" width="3.75" style="68" customWidth="1"/>
    <col min="2" max="2" width="12" style="68" customWidth="1"/>
    <col min="3" max="3" width="8.25" style="68" customWidth="1"/>
    <col min="4" max="4" width="9.75" style="69" customWidth="1"/>
    <col min="5" max="5" width="8.625" style="70" customWidth="1"/>
    <col min="6" max="7" width="9" style="70" hidden="1" customWidth="1"/>
    <col min="8" max="8" width="8.875" style="70" customWidth="1"/>
    <col min="9" max="9" width="7.5" style="70" customWidth="1"/>
    <col min="10" max="10" width="16.125" style="69" customWidth="1"/>
    <col min="11" max="11" width="8.375" style="71" customWidth="1"/>
    <col min="12" max="12" width="8.125" style="71" customWidth="1"/>
    <col min="13" max="13" width="7" style="71" customWidth="1"/>
    <col min="14" max="14" width="6.75" style="68" customWidth="1"/>
    <col min="15" max="15" width="10.75" style="69" customWidth="1"/>
    <col min="16" max="16" width="8.875" style="72" customWidth="1"/>
    <col min="17" max="17" width="9.875" style="72" customWidth="1"/>
    <col min="18" max="18" width="4.125" style="72" customWidth="1"/>
    <col min="19" max="19" width="5.5" style="72" customWidth="1"/>
    <col min="20" max="21" width="9.125" style="72" customWidth="1"/>
    <col min="22" max="22" width="8.75" style="72" customWidth="1"/>
    <col min="23" max="16384" width="9" style="68"/>
  </cols>
  <sheetData>
    <row r="1" ht="20.25" spans="1:22">
      <c r="A1" s="73" t="s">
        <v>0</v>
      </c>
      <c r="B1" s="73"/>
      <c r="C1" s="73"/>
      <c r="D1" s="74"/>
      <c r="E1" s="75"/>
      <c r="F1" s="75"/>
      <c r="G1" s="75"/>
      <c r="H1" s="75"/>
      <c r="I1" s="75"/>
      <c r="J1" s="74"/>
      <c r="K1" s="93"/>
      <c r="L1" s="93"/>
      <c r="M1" s="93"/>
      <c r="N1" s="73"/>
      <c r="O1" s="74"/>
      <c r="P1" s="94"/>
      <c r="Q1" s="94"/>
      <c r="R1" s="94"/>
      <c r="S1" s="94"/>
      <c r="T1" s="94"/>
      <c r="U1" s="94"/>
      <c r="V1" s="94"/>
    </row>
    <row r="2" ht="49.5" customHeight="1" spans="1:22">
      <c r="A2" s="76" t="s">
        <v>1</v>
      </c>
      <c r="B2" s="76"/>
      <c r="C2" s="76"/>
      <c r="D2" s="77"/>
      <c r="E2" s="76"/>
      <c r="F2" s="76"/>
      <c r="G2" s="76"/>
      <c r="H2" s="76"/>
      <c r="I2" s="76"/>
      <c r="J2" s="77"/>
      <c r="K2" s="95"/>
      <c r="L2" s="95"/>
      <c r="M2" s="95"/>
      <c r="N2" s="76"/>
      <c r="O2" s="77"/>
      <c r="P2" s="96"/>
      <c r="Q2" s="96"/>
      <c r="R2" s="96"/>
      <c r="S2" s="96"/>
      <c r="T2" s="96"/>
      <c r="U2" s="96"/>
      <c r="V2" s="96"/>
    </row>
    <row r="3" ht="21.75" customHeight="1" spans="1:22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</row>
    <row r="4" ht="24.75" customHeight="1" spans="1:22">
      <c r="A4" s="79" t="s">
        <v>3</v>
      </c>
      <c r="B4" s="79" t="s">
        <v>4</v>
      </c>
      <c r="C4" s="79" t="s">
        <v>5</v>
      </c>
      <c r="D4" s="79" t="s">
        <v>6</v>
      </c>
      <c r="E4" s="79" t="s">
        <v>7</v>
      </c>
      <c r="F4" s="79" t="s">
        <v>8</v>
      </c>
      <c r="G4" s="79"/>
      <c r="H4" s="79" t="s">
        <v>9</v>
      </c>
      <c r="I4" s="79" t="s">
        <v>10</v>
      </c>
      <c r="J4" s="79" t="s">
        <v>11</v>
      </c>
      <c r="K4" s="79" t="s">
        <v>12</v>
      </c>
      <c r="L4" s="79" t="s">
        <v>13</v>
      </c>
      <c r="M4" s="79" t="s">
        <v>14</v>
      </c>
      <c r="N4" s="79" t="s">
        <v>15</v>
      </c>
      <c r="O4" s="79" t="s">
        <v>16</v>
      </c>
      <c r="P4" s="79" t="s">
        <v>17</v>
      </c>
      <c r="Q4" s="79" t="s">
        <v>18</v>
      </c>
      <c r="R4" s="79" t="s">
        <v>19</v>
      </c>
      <c r="S4" s="79" t="s">
        <v>20</v>
      </c>
      <c r="T4" s="103" t="s">
        <v>21</v>
      </c>
      <c r="U4" s="104"/>
      <c r="V4" s="79" t="s">
        <v>22</v>
      </c>
    </row>
    <row r="5" ht="21.75" customHeight="1" spans="1:2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>
        <v>0</v>
      </c>
      <c r="M5" s="80"/>
      <c r="N5" s="80"/>
      <c r="O5" s="80"/>
      <c r="P5" s="80"/>
      <c r="Q5" s="80" t="s">
        <v>23</v>
      </c>
      <c r="R5" s="80"/>
      <c r="S5" s="80"/>
      <c r="T5" s="105" t="s">
        <v>24</v>
      </c>
      <c r="U5" s="105" t="s">
        <v>25</v>
      </c>
      <c r="V5" s="80"/>
    </row>
    <row r="6" ht="55.5" customHeight="1" spans="1:22">
      <c r="A6" s="81"/>
      <c r="B6" s="82" t="s">
        <v>26</v>
      </c>
      <c r="C6" s="82"/>
      <c r="D6" s="82"/>
      <c r="E6" s="82"/>
      <c r="F6" s="82"/>
      <c r="G6" s="82"/>
      <c r="H6" s="82"/>
      <c r="I6" s="82"/>
      <c r="J6" s="82"/>
      <c r="K6" s="97">
        <f>SUBTOTAL(9,K7:K149)</f>
        <v>160000000</v>
      </c>
      <c r="L6" s="97">
        <f>SUBTOTAL(9,L7:L149)</f>
        <v>160000000</v>
      </c>
      <c r="M6" s="98"/>
      <c r="N6" s="99"/>
      <c r="O6" s="99"/>
      <c r="P6" s="98"/>
      <c r="Q6" s="98"/>
      <c r="R6" s="97">
        <f>SUBTOTAL(9,R7:R149)</f>
        <v>74</v>
      </c>
      <c r="S6" s="97">
        <f>SUBTOTAL(9,S7:S149)</f>
        <v>57335</v>
      </c>
      <c r="T6" s="106"/>
      <c r="U6" s="106"/>
      <c r="V6" s="107"/>
    </row>
    <row r="7" ht="30" customHeight="1" spans="1:22">
      <c r="A7" s="83">
        <v>1</v>
      </c>
      <c r="B7" s="84" t="s">
        <v>27</v>
      </c>
      <c r="C7" s="84" t="s">
        <v>28</v>
      </c>
      <c r="D7" s="85" t="s">
        <v>29</v>
      </c>
      <c r="E7" s="84" t="s">
        <v>30</v>
      </c>
      <c r="F7" s="86"/>
      <c r="G7" s="86"/>
      <c r="H7" s="84"/>
      <c r="I7" s="84"/>
      <c r="J7" s="85" t="s">
        <v>31</v>
      </c>
      <c r="K7" s="100">
        <v>6150000</v>
      </c>
      <c r="L7" s="100">
        <v>6150000</v>
      </c>
      <c r="M7" s="83" t="s">
        <v>32</v>
      </c>
      <c r="N7" s="83" t="s">
        <v>33</v>
      </c>
      <c r="O7" s="101" t="s">
        <v>34</v>
      </c>
      <c r="P7" s="84" t="s">
        <v>30</v>
      </c>
      <c r="Q7" s="108" t="s">
        <v>30</v>
      </c>
      <c r="R7" s="108"/>
      <c r="S7" s="108"/>
      <c r="T7" s="109">
        <v>44621</v>
      </c>
      <c r="U7" s="109">
        <v>44896</v>
      </c>
      <c r="V7" s="110" t="s">
        <v>35</v>
      </c>
    </row>
    <row r="8" ht="31" customHeight="1" spans="1:22">
      <c r="A8" s="83">
        <v>2</v>
      </c>
      <c r="B8" s="84" t="s">
        <v>27</v>
      </c>
      <c r="C8" s="84" t="s">
        <v>28</v>
      </c>
      <c r="D8" s="85" t="s">
        <v>36</v>
      </c>
      <c r="E8" s="84" t="s">
        <v>30</v>
      </c>
      <c r="F8" s="86"/>
      <c r="G8" s="86"/>
      <c r="H8" s="84"/>
      <c r="I8" s="84"/>
      <c r="J8" s="85" t="s">
        <v>37</v>
      </c>
      <c r="K8" s="100">
        <v>8698040</v>
      </c>
      <c r="L8" s="100">
        <v>8698040</v>
      </c>
      <c r="M8" s="83" t="s">
        <v>32</v>
      </c>
      <c r="N8" s="83" t="s">
        <v>33</v>
      </c>
      <c r="O8" s="86" t="s">
        <v>38</v>
      </c>
      <c r="P8" s="84" t="s">
        <v>30</v>
      </c>
      <c r="Q8" s="108" t="s">
        <v>30</v>
      </c>
      <c r="R8" s="108"/>
      <c r="S8" s="108"/>
      <c r="T8" s="109">
        <v>45017</v>
      </c>
      <c r="U8" s="109">
        <v>45170</v>
      </c>
      <c r="V8" s="110" t="s">
        <v>39</v>
      </c>
    </row>
    <row r="9" ht="32" customHeight="1" spans="1:22">
      <c r="A9" s="83">
        <v>3</v>
      </c>
      <c r="B9" s="84" t="s">
        <v>27</v>
      </c>
      <c r="C9" s="84" t="s">
        <v>28</v>
      </c>
      <c r="D9" s="85" t="s">
        <v>40</v>
      </c>
      <c r="E9" s="84" t="s">
        <v>30</v>
      </c>
      <c r="F9" s="86"/>
      <c r="G9" s="86"/>
      <c r="H9" s="84" t="s">
        <v>41</v>
      </c>
      <c r="I9" s="84" t="s">
        <v>42</v>
      </c>
      <c r="J9" s="85" t="s">
        <v>43</v>
      </c>
      <c r="K9" s="100">
        <v>100000</v>
      </c>
      <c r="L9" s="100">
        <v>100000</v>
      </c>
      <c r="M9" s="83" t="s">
        <v>32</v>
      </c>
      <c r="N9" s="83" t="s">
        <v>44</v>
      </c>
      <c r="O9" s="101" t="s">
        <v>45</v>
      </c>
      <c r="P9" s="84" t="s">
        <v>30</v>
      </c>
      <c r="Q9" s="108" t="s">
        <v>30</v>
      </c>
      <c r="R9" s="108"/>
      <c r="S9" s="108">
        <v>2</v>
      </c>
      <c r="T9" s="109">
        <v>44986</v>
      </c>
      <c r="U9" s="109">
        <v>45170</v>
      </c>
      <c r="V9" s="110" t="s">
        <v>46</v>
      </c>
    </row>
    <row r="10" ht="39" customHeight="1" spans="1:22">
      <c r="A10" s="83">
        <v>4</v>
      </c>
      <c r="B10" s="84" t="s">
        <v>27</v>
      </c>
      <c r="C10" s="84" t="s">
        <v>28</v>
      </c>
      <c r="D10" s="85" t="s">
        <v>47</v>
      </c>
      <c r="E10" s="84" t="s">
        <v>30</v>
      </c>
      <c r="F10" s="86"/>
      <c r="G10" s="86"/>
      <c r="H10" s="84" t="s">
        <v>48</v>
      </c>
      <c r="I10" s="84" t="s">
        <v>49</v>
      </c>
      <c r="J10" s="85" t="s">
        <v>50</v>
      </c>
      <c r="K10" s="100">
        <v>700000</v>
      </c>
      <c r="L10" s="100">
        <v>700000</v>
      </c>
      <c r="M10" s="83" t="s">
        <v>32</v>
      </c>
      <c r="N10" s="83" t="s">
        <v>44</v>
      </c>
      <c r="O10" s="101" t="s">
        <v>45</v>
      </c>
      <c r="P10" s="84" t="s">
        <v>30</v>
      </c>
      <c r="Q10" s="108" t="s">
        <v>30</v>
      </c>
      <c r="R10" s="108"/>
      <c r="S10" s="108">
        <v>2</v>
      </c>
      <c r="T10" s="109">
        <v>44986</v>
      </c>
      <c r="U10" s="109">
        <v>45170</v>
      </c>
      <c r="V10" s="110" t="s">
        <v>51</v>
      </c>
    </row>
    <row r="11" ht="45" customHeight="1" spans="1:22">
      <c r="A11" s="83">
        <v>5</v>
      </c>
      <c r="B11" s="84" t="s">
        <v>27</v>
      </c>
      <c r="C11" s="84" t="s">
        <v>28</v>
      </c>
      <c r="D11" s="85" t="s">
        <v>52</v>
      </c>
      <c r="E11" s="84" t="s">
        <v>30</v>
      </c>
      <c r="F11" s="86"/>
      <c r="G11" s="86"/>
      <c r="H11" s="84" t="s">
        <v>48</v>
      </c>
      <c r="I11" s="84" t="s">
        <v>53</v>
      </c>
      <c r="J11" s="84" t="s">
        <v>54</v>
      </c>
      <c r="K11" s="100">
        <v>250000</v>
      </c>
      <c r="L11" s="100">
        <v>250000</v>
      </c>
      <c r="M11" s="83" t="s">
        <v>32</v>
      </c>
      <c r="N11" s="83" t="s">
        <v>44</v>
      </c>
      <c r="O11" s="101" t="s">
        <v>45</v>
      </c>
      <c r="P11" s="84" t="s">
        <v>30</v>
      </c>
      <c r="Q11" s="108" t="s">
        <v>30</v>
      </c>
      <c r="R11" s="84"/>
      <c r="S11" s="108">
        <v>1</v>
      </c>
      <c r="T11" s="109">
        <v>44986</v>
      </c>
      <c r="U11" s="109">
        <v>45170</v>
      </c>
      <c r="V11" s="110" t="s">
        <v>55</v>
      </c>
    </row>
    <row r="12" ht="44" customHeight="1" spans="1:22">
      <c r="A12" s="83">
        <v>6</v>
      </c>
      <c r="B12" s="84" t="s">
        <v>27</v>
      </c>
      <c r="C12" s="84" t="s">
        <v>28</v>
      </c>
      <c r="D12" s="85" t="s">
        <v>56</v>
      </c>
      <c r="E12" s="84" t="s">
        <v>30</v>
      </c>
      <c r="F12" s="86"/>
      <c r="G12" s="86"/>
      <c r="H12" s="84" t="s">
        <v>57</v>
      </c>
      <c r="I12" s="84" t="s">
        <v>58</v>
      </c>
      <c r="J12" s="85" t="s">
        <v>54</v>
      </c>
      <c r="K12" s="100">
        <v>250000</v>
      </c>
      <c r="L12" s="100">
        <v>250000</v>
      </c>
      <c r="M12" s="83" t="s">
        <v>32</v>
      </c>
      <c r="N12" s="83" t="s">
        <v>44</v>
      </c>
      <c r="O12" s="101" t="s">
        <v>45</v>
      </c>
      <c r="P12" s="84" t="s">
        <v>30</v>
      </c>
      <c r="Q12" s="108" t="s">
        <v>30</v>
      </c>
      <c r="R12" s="108"/>
      <c r="S12" s="108">
        <v>3</v>
      </c>
      <c r="T12" s="109">
        <v>44986</v>
      </c>
      <c r="U12" s="109">
        <v>45170</v>
      </c>
      <c r="V12" s="110" t="s">
        <v>59</v>
      </c>
    </row>
    <row r="13" ht="42" customHeight="1" spans="1:22">
      <c r="A13" s="83">
        <v>7</v>
      </c>
      <c r="B13" s="84" t="s">
        <v>27</v>
      </c>
      <c r="C13" s="84" t="s">
        <v>28</v>
      </c>
      <c r="D13" s="85" t="s">
        <v>60</v>
      </c>
      <c r="E13" s="84" t="s">
        <v>30</v>
      </c>
      <c r="F13" s="86"/>
      <c r="G13" s="86"/>
      <c r="H13" s="84" t="s">
        <v>57</v>
      </c>
      <c r="I13" s="84" t="s">
        <v>61</v>
      </c>
      <c r="J13" s="85" t="s">
        <v>62</v>
      </c>
      <c r="K13" s="100">
        <v>1200000</v>
      </c>
      <c r="L13" s="100">
        <v>1200000</v>
      </c>
      <c r="M13" s="83" t="s">
        <v>32</v>
      </c>
      <c r="N13" s="83" t="s">
        <v>44</v>
      </c>
      <c r="O13" s="101" t="s">
        <v>45</v>
      </c>
      <c r="P13" s="84" t="s">
        <v>30</v>
      </c>
      <c r="Q13" s="108" t="s">
        <v>30</v>
      </c>
      <c r="R13" s="108"/>
      <c r="S13" s="108">
        <v>10</v>
      </c>
      <c r="T13" s="111">
        <v>44986</v>
      </c>
      <c r="U13" s="111">
        <v>45170</v>
      </c>
      <c r="V13" s="110" t="s">
        <v>63</v>
      </c>
    </row>
    <row r="14" ht="46" customHeight="1" spans="1:22">
      <c r="A14" s="83">
        <v>8</v>
      </c>
      <c r="B14" s="84" t="s">
        <v>27</v>
      </c>
      <c r="C14" s="84" t="s">
        <v>28</v>
      </c>
      <c r="D14" s="85" t="s">
        <v>64</v>
      </c>
      <c r="E14" s="84" t="s">
        <v>30</v>
      </c>
      <c r="F14" s="86"/>
      <c r="G14" s="86"/>
      <c r="H14" s="84" t="s">
        <v>57</v>
      </c>
      <c r="I14" s="84" t="s">
        <v>65</v>
      </c>
      <c r="J14" s="85" t="s">
        <v>66</v>
      </c>
      <c r="K14" s="100">
        <v>1500000</v>
      </c>
      <c r="L14" s="100">
        <v>1500000</v>
      </c>
      <c r="M14" s="83" t="s">
        <v>32</v>
      </c>
      <c r="N14" s="83" t="s">
        <v>44</v>
      </c>
      <c r="O14" s="101" t="s">
        <v>45</v>
      </c>
      <c r="P14" s="84" t="s">
        <v>30</v>
      </c>
      <c r="Q14" s="108" t="s">
        <v>30</v>
      </c>
      <c r="R14" s="108"/>
      <c r="S14" s="108">
        <v>1</v>
      </c>
      <c r="T14" s="111">
        <v>44986</v>
      </c>
      <c r="U14" s="111">
        <v>45170</v>
      </c>
      <c r="V14" s="110" t="s">
        <v>67</v>
      </c>
    </row>
    <row r="15" ht="43" customHeight="1" spans="1:22">
      <c r="A15" s="83">
        <v>9</v>
      </c>
      <c r="B15" s="87" t="s">
        <v>27</v>
      </c>
      <c r="C15" s="87" t="s">
        <v>28</v>
      </c>
      <c r="D15" s="85" t="s">
        <v>68</v>
      </c>
      <c r="E15" s="87" t="s">
        <v>30</v>
      </c>
      <c r="F15" s="86"/>
      <c r="G15" s="86"/>
      <c r="H15" s="87" t="s">
        <v>69</v>
      </c>
      <c r="I15" s="87" t="s">
        <v>70</v>
      </c>
      <c r="J15" s="102" t="s">
        <v>71</v>
      </c>
      <c r="K15" s="100">
        <v>1000000</v>
      </c>
      <c r="L15" s="100">
        <v>1000000</v>
      </c>
      <c r="M15" s="83" t="s">
        <v>32</v>
      </c>
      <c r="N15" s="83" t="s">
        <v>44</v>
      </c>
      <c r="O15" s="101" t="s">
        <v>45</v>
      </c>
      <c r="P15" s="87" t="s">
        <v>30</v>
      </c>
      <c r="Q15" s="108" t="s">
        <v>30</v>
      </c>
      <c r="R15" s="108"/>
      <c r="S15" s="108">
        <v>2</v>
      </c>
      <c r="T15" s="109">
        <v>44986</v>
      </c>
      <c r="U15" s="109">
        <v>45170</v>
      </c>
      <c r="V15" s="110" t="s">
        <v>72</v>
      </c>
    </row>
    <row r="16" ht="45" customHeight="1" spans="1:22">
      <c r="A16" s="83">
        <v>10</v>
      </c>
      <c r="B16" s="87" t="s">
        <v>27</v>
      </c>
      <c r="C16" s="87" t="s">
        <v>28</v>
      </c>
      <c r="D16" s="85" t="s">
        <v>73</v>
      </c>
      <c r="E16" s="87" t="s">
        <v>30</v>
      </c>
      <c r="F16" s="86"/>
      <c r="G16" s="86"/>
      <c r="H16" s="87" t="s">
        <v>74</v>
      </c>
      <c r="I16" s="87" t="s">
        <v>75</v>
      </c>
      <c r="J16" s="102" t="s">
        <v>76</v>
      </c>
      <c r="K16" s="100">
        <v>1200000</v>
      </c>
      <c r="L16" s="100">
        <v>1200000</v>
      </c>
      <c r="M16" s="83" t="s">
        <v>32</v>
      </c>
      <c r="N16" s="83" t="s">
        <v>44</v>
      </c>
      <c r="O16" s="101" t="s">
        <v>45</v>
      </c>
      <c r="P16" s="87" t="s">
        <v>30</v>
      </c>
      <c r="Q16" s="108" t="s">
        <v>30</v>
      </c>
      <c r="R16" s="108"/>
      <c r="S16" s="108">
        <v>1</v>
      </c>
      <c r="T16" s="109">
        <v>44986</v>
      </c>
      <c r="U16" s="109">
        <v>45170</v>
      </c>
      <c r="V16" s="110" t="s">
        <v>77</v>
      </c>
    </row>
    <row r="17" ht="55.5" customHeight="1" spans="1:22">
      <c r="A17" s="83">
        <v>11</v>
      </c>
      <c r="B17" s="87" t="s">
        <v>27</v>
      </c>
      <c r="C17" s="87" t="s">
        <v>28</v>
      </c>
      <c r="D17" s="85" t="s">
        <v>78</v>
      </c>
      <c r="E17" s="87" t="s">
        <v>30</v>
      </c>
      <c r="F17" s="86"/>
      <c r="G17" s="86"/>
      <c r="H17" s="88" t="s">
        <v>79</v>
      </c>
      <c r="I17" s="87" t="s">
        <v>80</v>
      </c>
      <c r="J17" s="102" t="s">
        <v>71</v>
      </c>
      <c r="K17" s="100">
        <v>1000000</v>
      </c>
      <c r="L17" s="100">
        <v>1000000</v>
      </c>
      <c r="M17" s="83" t="s">
        <v>32</v>
      </c>
      <c r="N17" s="83" t="s">
        <v>44</v>
      </c>
      <c r="O17" s="101" t="s">
        <v>45</v>
      </c>
      <c r="P17" s="87" t="s">
        <v>30</v>
      </c>
      <c r="Q17" s="108" t="s">
        <v>30</v>
      </c>
      <c r="R17" s="108"/>
      <c r="S17" s="108">
        <v>2</v>
      </c>
      <c r="T17" s="109">
        <v>44986</v>
      </c>
      <c r="U17" s="109">
        <v>45170</v>
      </c>
      <c r="V17" s="110" t="s">
        <v>81</v>
      </c>
    </row>
    <row r="18" ht="55.5" customHeight="1" spans="1:22">
      <c r="A18" s="83">
        <v>12</v>
      </c>
      <c r="B18" s="87" t="s">
        <v>27</v>
      </c>
      <c r="C18" s="87" t="s">
        <v>28</v>
      </c>
      <c r="D18" s="85" t="s">
        <v>82</v>
      </c>
      <c r="E18" s="87" t="s">
        <v>30</v>
      </c>
      <c r="F18" s="86"/>
      <c r="G18" s="86"/>
      <c r="H18" s="88" t="s">
        <v>83</v>
      </c>
      <c r="I18" s="87" t="s">
        <v>84</v>
      </c>
      <c r="J18" s="102" t="s">
        <v>85</v>
      </c>
      <c r="K18" s="100">
        <v>900000</v>
      </c>
      <c r="L18" s="100">
        <v>900000</v>
      </c>
      <c r="M18" s="83" t="s">
        <v>32</v>
      </c>
      <c r="N18" s="83" t="s">
        <v>44</v>
      </c>
      <c r="O18" s="101" t="s">
        <v>45</v>
      </c>
      <c r="P18" s="87" t="s">
        <v>30</v>
      </c>
      <c r="Q18" s="108" t="s">
        <v>30</v>
      </c>
      <c r="R18" s="108"/>
      <c r="S18" s="108">
        <v>2</v>
      </c>
      <c r="T18" s="109">
        <v>44986</v>
      </c>
      <c r="U18" s="109">
        <v>45170</v>
      </c>
      <c r="V18" s="110" t="s">
        <v>86</v>
      </c>
    </row>
    <row r="19" ht="55.5" customHeight="1" spans="1:22">
      <c r="A19" s="83">
        <v>13</v>
      </c>
      <c r="B19" s="87" t="s">
        <v>27</v>
      </c>
      <c r="C19" s="87" t="s">
        <v>28</v>
      </c>
      <c r="D19" s="85" t="s">
        <v>87</v>
      </c>
      <c r="E19" s="87" t="s">
        <v>30</v>
      </c>
      <c r="F19" s="86"/>
      <c r="G19" s="86"/>
      <c r="H19" s="88" t="s">
        <v>83</v>
      </c>
      <c r="I19" s="87" t="s">
        <v>88</v>
      </c>
      <c r="J19" s="102" t="s">
        <v>89</v>
      </c>
      <c r="K19" s="100">
        <v>1200000</v>
      </c>
      <c r="L19" s="100">
        <v>1200000</v>
      </c>
      <c r="M19" s="83" t="s">
        <v>32</v>
      </c>
      <c r="N19" s="83" t="s">
        <v>44</v>
      </c>
      <c r="O19" s="101" t="s">
        <v>90</v>
      </c>
      <c r="P19" s="87" t="s">
        <v>30</v>
      </c>
      <c r="Q19" s="108" t="s">
        <v>30</v>
      </c>
      <c r="R19" s="108"/>
      <c r="S19" s="108">
        <v>52</v>
      </c>
      <c r="T19" s="109">
        <v>44986</v>
      </c>
      <c r="U19" s="109">
        <v>45170</v>
      </c>
      <c r="V19" s="110" t="s">
        <v>91</v>
      </c>
    </row>
    <row r="20" ht="55.5" customHeight="1" spans="1:22">
      <c r="A20" s="83">
        <v>14</v>
      </c>
      <c r="B20" s="87" t="s">
        <v>27</v>
      </c>
      <c r="C20" s="87" t="s">
        <v>28</v>
      </c>
      <c r="D20" s="85" t="s">
        <v>92</v>
      </c>
      <c r="E20" s="87" t="s">
        <v>30</v>
      </c>
      <c r="F20" s="86"/>
      <c r="G20" s="86"/>
      <c r="H20" s="88" t="s">
        <v>93</v>
      </c>
      <c r="I20" s="87" t="s">
        <v>94</v>
      </c>
      <c r="J20" s="102" t="s">
        <v>95</v>
      </c>
      <c r="K20" s="100">
        <v>200000</v>
      </c>
      <c r="L20" s="100">
        <v>200000</v>
      </c>
      <c r="M20" s="83" t="s">
        <v>32</v>
      </c>
      <c r="N20" s="83" t="s">
        <v>44</v>
      </c>
      <c r="O20" s="101" t="s">
        <v>90</v>
      </c>
      <c r="P20" s="87" t="s">
        <v>30</v>
      </c>
      <c r="Q20" s="108" t="s">
        <v>30</v>
      </c>
      <c r="R20" s="108"/>
      <c r="S20" s="108">
        <v>3</v>
      </c>
      <c r="T20" s="109">
        <v>44986</v>
      </c>
      <c r="U20" s="109">
        <v>45200</v>
      </c>
      <c r="V20" s="110" t="s">
        <v>96</v>
      </c>
    </row>
    <row r="21" ht="55.5" customHeight="1" spans="1:22">
      <c r="A21" s="83">
        <v>15</v>
      </c>
      <c r="B21" s="87" t="s">
        <v>27</v>
      </c>
      <c r="C21" s="87" t="s">
        <v>28</v>
      </c>
      <c r="D21" s="85" t="s">
        <v>97</v>
      </c>
      <c r="E21" s="87" t="s">
        <v>30</v>
      </c>
      <c r="F21" s="86"/>
      <c r="G21" s="86"/>
      <c r="H21" s="88" t="s">
        <v>98</v>
      </c>
      <c r="I21" s="87" t="s">
        <v>99</v>
      </c>
      <c r="J21" s="102" t="s">
        <v>100</v>
      </c>
      <c r="K21" s="100">
        <v>450000</v>
      </c>
      <c r="L21" s="100">
        <v>450000</v>
      </c>
      <c r="M21" s="83" t="s">
        <v>32</v>
      </c>
      <c r="N21" s="83" t="s">
        <v>44</v>
      </c>
      <c r="O21" s="101" t="s">
        <v>101</v>
      </c>
      <c r="P21" s="87" t="s">
        <v>30</v>
      </c>
      <c r="Q21" s="108" t="s">
        <v>30</v>
      </c>
      <c r="R21" s="108"/>
      <c r="S21" s="108">
        <v>1</v>
      </c>
      <c r="T21" s="109">
        <v>44986</v>
      </c>
      <c r="U21" s="109">
        <v>45261</v>
      </c>
      <c r="V21" s="110" t="s">
        <v>102</v>
      </c>
    </row>
    <row r="22" ht="55.5" customHeight="1" spans="1:22">
      <c r="A22" s="83">
        <v>16</v>
      </c>
      <c r="B22" s="87" t="s">
        <v>27</v>
      </c>
      <c r="C22" s="87" t="s">
        <v>28</v>
      </c>
      <c r="D22" s="85" t="s">
        <v>103</v>
      </c>
      <c r="E22" s="87" t="s">
        <v>30</v>
      </c>
      <c r="F22" s="86"/>
      <c r="G22" s="86"/>
      <c r="H22" s="88" t="s">
        <v>98</v>
      </c>
      <c r="I22" s="87" t="s">
        <v>104</v>
      </c>
      <c r="J22" s="102" t="s">
        <v>105</v>
      </c>
      <c r="K22" s="100">
        <v>650000</v>
      </c>
      <c r="L22" s="100">
        <v>650000</v>
      </c>
      <c r="M22" s="83" t="s">
        <v>32</v>
      </c>
      <c r="N22" s="83" t="s">
        <v>44</v>
      </c>
      <c r="O22" s="101" t="s">
        <v>101</v>
      </c>
      <c r="P22" s="87" t="s">
        <v>30</v>
      </c>
      <c r="Q22" s="108" t="s">
        <v>30</v>
      </c>
      <c r="R22" s="108"/>
      <c r="S22" s="108">
        <v>3</v>
      </c>
      <c r="T22" s="109">
        <v>44986</v>
      </c>
      <c r="U22" s="109">
        <v>45261</v>
      </c>
      <c r="V22" s="110" t="s">
        <v>106</v>
      </c>
    </row>
    <row r="23" ht="55.5" customHeight="1" spans="1:22">
      <c r="A23" s="83">
        <v>17</v>
      </c>
      <c r="B23" s="84" t="s">
        <v>27</v>
      </c>
      <c r="C23" s="84" t="s">
        <v>28</v>
      </c>
      <c r="D23" s="85" t="s">
        <v>107</v>
      </c>
      <c r="E23" s="84" t="s">
        <v>30</v>
      </c>
      <c r="F23" s="86"/>
      <c r="G23" s="86"/>
      <c r="H23" s="89" t="s">
        <v>41</v>
      </c>
      <c r="I23" s="84" t="s">
        <v>108</v>
      </c>
      <c r="J23" s="85" t="s">
        <v>109</v>
      </c>
      <c r="K23" s="100">
        <v>490000</v>
      </c>
      <c r="L23" s="100">
        <v>490000</v>
      </c>
      <c r="M23" s="83" t="s">
        <v>32</v>
      </c>
      <c r="N23" s="83" t="s">
        <v>44</v>
      </c>
      <c r="O23" s="101" t="s">
        <v>101</v>
      </c>
      <c r="P23" s="84" t="s">
        <v>30</v>
      </c>
      <c r="Q23" s="108" t="s">
        <v>30</v>
      </c>
      <c r="R23" s="108"/>
      <c r="S23" s="108">
        <v>3</v>
      </c>
      <c r="T23" s="109">
        <v>44986</v>
      </c>
      <c r="U23" s="109">
        <v>45231</v>
      </c>
      <c r="V23" s="110" t="s">
        <v>110</v>
      </c>
    </row>
    <row r="24" ht="55.5" customHeight="1" spans="1:22">
      <c r="A24" s="83">
        <v>18</v>
      </c>
      <c r="B24" s="84" t="s">
        <v>27</v>
      </c>
      <c r="C24" s="84" t="s">
        <v>28</v>
      </c>
      <c r="D24" s="85" t="s">
        <v>111</v>
      </c>
      <c r="E24" s="84" t="s">
        <v>30</v>
      </c>
      <c r="F24" s="86"/>
      <c r="G24" s="86"/>
      <c r="H24" s="84" t="s">
        <v>69</v>
      </c>
      <c r="I24" s="84" t="s">
        <v>112</v>
      </c>
      <c r="J24" s="85" t="s">
        <v>113</v>
      </c>
      <c r="K24" s="100">
        <v>900000</v>
      </c>
      <c r="L24" s="100">
        <v>900000</v>
      </c>
      <c r="M24" s="83" t="s">
        <v>32</v>
      </c>
      <c r="N24" s="83" t="s">
        <v>44</v>
      </c>
      <c r="O24" s="101" t="s">
        <v>101</v>
      </c>
      <c r="P24" s="84" t="s">
        <v>30</v>
      </c>
      <c r="Q24" s="108" t="s">
        <v>30</v>
      </c>
      <c r="R24" s="108"/>
      <c r="S24" s="108">
        <v>3</v>
      </c>
      <c r="T24" s="109">
        <v>44986</v>
      </c>
      <c r="U24" s="109">
        <v>45231</v>
      </c>
      <c r="V24" s="110" t="s">
        <v>114</v>
      </c>
    </row>
    <row r="25" ht="55.5" customHeight="1" spans="1:22">
      <c r="A25" s="83">
        <v>19</v>
      </c>
      <c r="B25" s="84" t="s">
        <v>27</v>
      </c>
      <c r="C25" s="84" t="s">
        <v>28</v>
      </c>
      <c r="D25" s="85" t="s">
        <v>115</v>
      </c>
      <c r="E25" s="84" t="s">
        <v>30</v>
      </c>
      <c r="F25" s="86"/>
      <c r="G25" s="86"/>
      <c r="H25" s="84" t="s">
        <v>98</v>
      </c>
      <c r="I25" s="84" t="s">
        <v>116</v>
      </c>
      <c r="J25" s="85" t="s">
        <v>117</v>
      </c>
      <c r="K25" s="100">
        <v>1997800</v>
      </c>
      <c r="L25" s="100">
        <v>1997800</v>
      </c>
      <c r="M25" s="83" t="s">
        <v>32</v>
      </c>
      <c r="N25" s="83" t="s">
        <v>44</v>
      </c>
      <c r="O25" s="101" t="s">
        <v>101</v>
      </c>
      <c r="P25" s="84" t="s">
        <v>30</v>
      </c>
      <c r="Q25" s="108" t="s">
        <v>30</v>
      </c>
      <c r="R25" s="108"/>
      <c r="S25" s="108">
        <v>48</v>
      </c>
      <c r="T25" s="109">
        <v>45047</v>
      </c>
      <c r="U25" s="109">
        <v>45231</v>
      </c>
      <c r="V25" s="110" t="s">
        <v>118</v>
      </c>
    </row>
    <row r="26" ht="55.5" customHeight="1" spans="1:22">
      <c r="A26" s="83">
        <v>20</v>
      </c>
      <c r="B26" s="84" t="s">
        <v>27</v>
      </c>
      <c r="C26" s="84" t="s">
        <v>28</v>
      </c>
      <c r="D26" s="85" t="s">
        <v>119</v>
      </c>
      <c r="E26" s="84" t="s">
        <v>30</v>
      </c>
      <c r="F26" s="86"/>
      <c r="G26" s="86"/>
      <c r="H26" s="84"/>
      <c r="I26" s="84"/>
      <c r="J26" s="85" t="s">
        <v>120</v>
      </c>
      <c r="K26" s="100">
        <v>645620</v>
      </c>
      <c r="L26" s="100">
        <v>645620</v>
      </c>
      <c r="M26" s="83" t="s">
        <v>32</v>
      </c>
      <c r="N26" s="83" t="s">
        <v>44</v>
      </c>
      <c r="O26" s="101" t="s">
        <v>101</v>
      </c>
      <c r="P26" s="84" t="s">
        <v>30</v>
      </c>
      <c r="Q26" s="108" t="s">
        <v>30</v>
      </c>
      <c r="R26" s="108"/>
      <c r="S26" s="108"/>
      <c r="T26" s="109">
        <v>45108</v>
      </c>
      <c r="U26" s="109">
        <v>45200</v>
      </c>
      <c r="V26" s="110" t="s">
        <v>121</v>
      </c>
    </row>
    <row r="27" ht="29" customHeight="1" spans="1:22">
      <c r="A27" s="83">
        <v>21</v>
      </c>
      <c r="B27" s="84" t="s">
        <v>27</v>
      </c>
      <c r="C27" s="84" t="s">
        <v>28</v>
      </c>
      <c r="D27" s="85" t="s">
        <v>122</v>
      </c>
      <c r="E27" s="84" t="s">
        <v>30</v>
      </c>
      <c r="F27" s="86"/>
      <c r="G27" s="86"/>
      <c r="H27" s="84"/>
      <c r="I27" s="84"/>
      <c r="J27" s="85" t="s">
        <v>123</v>
      </c>
      <c r="K27" s="100">
        <v>4000000</v>
      </c>
      <c r="L27" s="100">
        <v>4000000</v>
      </c>
      <c r="M27" s="83" t="s">
        <v>32</v>
      </c>
      <c r="N27" s="83" t="s">
        <v>44</v>
      </c>
      <c r="O27" s="101" t="s">
        <v>124</v>
      </c>
      <c r="P27" s="84" t="s">
        <v>30</v>
      </c>
      <c r="Q27" s="108" t="s">
        <v>30</v>
      </c>
      <c r="R27" s="108"/>
      <c r="S27" s="108"/>
      <c r="T27" s="109">
        <v>45047</v>
      </c>
      <c r="U27" s="109">
        <v>45200</v>
      </c>
      <c r="V27" s="110" t="s">
        <v>125</v>
      </c>
    </row>
    <row r="28" ht="32" customHeight="1" spans="1:22">
      <c r="A28" s="83">
        <v>22</v>
      </c>
      <c r="B28" s="84" t="s">
        <v>27</v>
      </c>
      <c r="C28" s="84" t="s">
        <v>28</v>
      </c>
      <c r="D28" s="85" t="s">
        <v>126</v>
      </c>
      <c r="E28" s="84" t="s">
        <v>30</v>
      </c>
      <c r="F28" s="86"/>
      <c r="G28" s="86"/>
      <c r="H28" s="84"/>
      <c r="I28" s="84"/>
      <c r="J28" s="85" t="s">
        <v>127</v>
      </c>
      <c r="K28" s="100">
        <v>2361000</v>
      </c>
      <c r="L28" s="100">
        <v>2361000</v>
      </c>
      <c r="M28" s="83" t="s">
        <v>32</v>
      </c>
      <c r="N28" s="83" t="s">
        <v>44</v>
      </c>
      <c r="O28" s="101" t="s">
        <v>128</v>
      </c>
      <c r="P28" s="84" t="s">
        <v>30</v>
      </c>
      <c r="Q28" s="108" t="s">
        <v>30</v>
      </c>
      <c r="R28" s="108"/>
      <c r="S28" s="108"/>
      <c r="T28" s="109">
        <v>45017</v>
      </c>
      <c r="U28" s="109">
        <v>45231</v>
      </c>
      <c r="V28" s="110" t="s">
        <v>129</v>
      </c>
    </row>
    <row r="29" ht="37" customHeight="1" spans="1:22">
      <c r="A29" s="83">
        <v>23</v>
      </c>
      <c r="B29" s="84" t="s">
        <v>27</v>
      </c>
      <c r="C29" s="84" t="s">
        <v>130</v>
      </c>
      <c r="D29" s="85" t="s">
        <v>131</v>
      </c>
      <c r="E29" s="84" t="s">
        <v>30</v>
      </c>
      <c r="F29" s="86"/>
      <c r="G29" s="86"/>
      <c r="H29" s="84" t="s">
        <v>57</v>
      </c>
      <c r="I29" s="84" t="s">
        <v>132</v>
      </c>
      <c r="J29" s="85" t="s">
        <v>133</v>
      </c>
      <c r="K29" s="100">
        <v>180000</v>
      </c>
      <c r="L29" s="100">
        <v>180000</v>
      </c>
      <c r="M29" s="83" t="s">
        <v>32</v>
      </c>
      <c r="N29" s="83" t="s">
        <v>44</v>
      </c>
      <c r="O29" s="101" t="s">
        <v>134</v>
      </c>
      <c r="P29" s="84" t="s">
        <v>30</v>
      </c>
      <c r="Q29" s="108" t="s">
        <v>30</v>
      </c>
      <c r="R29" s="108"/>
      <c r="S29" s="108">
        <v>0</v>
      </c>
      <c r="T29" s="109">
        <v>45017</v>
      </c>
      <c r="U29" s="109">
        <v>45200</v>
      </c>
      <c r="V29" s="110" t="s">
        <v>135</v>
      </c>
    </row>
    <row r="30" ht="38" customHeight="1" spans="1:22">
      <c r="A30" s="83">
        <v>24</v>
      </c>
      <c r="B30" s="84" t="s">
        <v>27</v>
      </c>
      <c r="C30" s="84" t="s">
        <v>130</v>
      </c>
      <c r="D30" s="85" t="s">
        <v>131</v>
      </c>
      <c r="E30" s="84" t="s">
        <v>30</v>
      </c>
      <c r="F30" s="86"/>
      <c r="G30" s="86"/>
      <c r="H30" s="84" t="s">
        <v>136</v>
      </c>
      <c r="I30" s="84" t="s">
        <v>137</v>
      </c>
      <c r="J30" s="85" t="s">
        <v>138</v>
      </c>
      <c r="K30" s="100">
        <v>600000</v>
      </c>
      <c r="L30" s="100">
        <v>600000</v>
      </c>
      <c r="M30" s="83" t="s">
        <v>32</v>
      </c>
      <c r="N30" s="83" t="s">
        <v>44</v>
      </c>
      <c r="O30" s="101" t="s">
        <v>134</v>
      </c>
      <c r="P30" s="84" t="s">
        <v>30</v>
      </c>
      <c r="Q30" s="108" t="s">
        <v>30</v>
      </c>
      <c r="R30" s="108"/>
      <c r="S30" s="108">
        <v>2</v>
      </c>
      <c r="T30" s="109">
        <v>45017</v>
      </c>
      <c r="U30" s="109">
        <v>45200</v>
      </c>
      <c r="V30" s="110" t="s">
        <v>139</v>
      </c>
    </row>
    <row r="31" ht="55.5" customHeight="1" spans="1:22">
      <c r="A31" s="83">
        <v>25</v>
      </c>
      <c r="B31" s="84" t="s">
        <v>27</v>
      </c>
      <c r="C31" s="84" t="s">
        <v>130</v>
      </c>
      <c r="D31" s="85" t="s">
        <v>131</v>
      </c>
      <c r="E31" s="84" t="s">
        <v>30</v>
      </c>
      <c r="F31" s="86"/>
      <c r="G31" s="86"/>
      <c r="H31" s="84" t="s">
        <v>136</v>
      </c>
      <c r="I31" s="84" t="s">
        <v>140</v>
      </c>
      <c r="J31" s="85" t="s">
        <v>141</v>
      </c>
      <c r="K31" s="100">
        <v>300000</v>
      </c>
      <c r="L31" s="100">
        <v>300000</v>
      </c>
      <c r="M31" s="83" t="s">
        <v>32</v>
      </c>
      <c r="N31" s="83" t="s">
        <v>44</v>
      </c>
      <c r="O31" s="101" t="s">
        <v>134</v>
      </c>
      <c r="P31" s="84" t="s">
        <v>30</v>
      </c>
      <c r="Q31" s="108" t="s">
        <v>30</v>
      </c>
      <c r="R31" s="108"/>
      <c r="S31" s="108">
        <v>1</v>
      </c>
      <c r="T31" s="109">
        <v>45017</v>
      </c>
      <c r="U31" s="109">
        <v>45261</v>
      </c>
      <c r="V31" s="110" t="s">
        <v>142</v>
      </c>
    </row>
    <row r="32" ht="55.5" customHeight="1" spans="1:22">
      <c r="A32" s="83">
        <v>26</v>
      </c>
      <c r="B32" s="84" t="s">
        <v>27</v>
      </c>
      <c r="C32" s="84" t="s">
        <v>130</v>
      </c>
      <c r="D32" s="85" t="s">
        <v>131</v>
      </c>
      <c r="E32" s="84" t="s">
        <v>30</v>
      </c>
      <c r="F32" s="86"/>
      <c r="G32" s="86"/>
      <c r="H32" s="84" t="s">
        <v>136</v>
      </c>
      <c r="I32" s="84" t="s">
        <v>143</v>
      </c>
      <c r="J32" s="85" t="s">
        <v>144</v>
      </c>
      <c r="K32" s="100">
        <v>1000000</v>
      </c>
      <c r="L32" s="100">
        <v>1000000</v>
      </c>
      <c r="M32" s="83" t="s">
        <v>32</v>
      </c>
      <c r="N32" s="83" t="s">
        <v>44</v>
      </c>
      <c r="O32" s="101" t="s">
        <v>134</v>
      </c>
      <c r="P32" s="84" t="s">
        <v>30</v>
      </c>
      <c r="Q32" s="108" t="s">
        <v>30</v>
      </c>
      <c r="R32" s="108"/>
      <c r="S32" s="108">
        <v>120</v>
      </c>
      <c r="T32" s="109">
        <v>45017</v>
      </c>
      <c r="U32" s="109">
        <v>45231</v>
      </c>
      <c r="V32" s="110" t="s">
        <v>145</v>
      </c>
    </row>
    <row r="33" ht="55.5" customHeight="1" spans="1:22">
      <c r="A33" s="83">
        <v>27</v>
      </c>
      <c r="B33" s="84" t="s">
        <v>27</v>
      </c>
      <c r="C33" s="84" t="s">
        <v>130</v>
      </c>
      <c r="D33" s="85" t="s">
        <v>131</v>
      </c>
      <c r="E33" s="84" t="s">
        <v>30</v>
      </c>
      <c r="F33" s="86"/>
      <c r="G33" s="86"/>
      <c r="H33" s="84" t="s">
        <v>93</v>
      </c>
      <c r="I33" s="84" t="s">
        <v>146</v>
      </c>
      <c r="J33" s="85" t="s">
        <v>147</v>
      </c>
      <c r="K33" s="100">
        <v>360000</v>
      </c>
      <c r="L33" s="100">
        <v>360000</v>
      </c>
      <c r="M33" s="83" t="s">
        <v>32</v>
      </c>
      <c r="N33" s="83" t="s">
        <v>44</v>
      </c>
      <c r="O33" s="101" t="s">
        <v>134</v>
      </c>
      <c r="P33" s="84" t="s">
        <v>30</v>
      </c>
      <c r="Q33" s="108" t="s">
        <v>30</v>
      </c>
      <c r="R33" s="108"/>
      <c r="S33" s="108">
        <v>6</v>
      </c>
      <c r="T33" s="109">
        <v>45017</v>
      </c>
      <c r="U33" s="109">
        <v>45200</v>
      </c>
      <c r="V33" s="110" t="s">
        <v>148</v>
      </c>
    </row>
    <row r="34" ht="55.5" customHeight="1" spans="1:22">
      <c r="A34" s="83">
        <v>28</v>
      </c>
      <c r="B34" s="84" t="s">
        <v>27</v>
      </c>
      <c r="C34" s="84" t="s">
        <v>130</v>
      </c>
      <c r="D34" s="85" t="s">
        <v>131</v>
      </c>
      <c r="E34" s="84" t="s">
        <v>30</v>
      </c>
      <c r="F34" s="86"/>
      <c r="G34" s="86"/>
      <c r="H34" s="84" t="s">
        <v>93</v>
      </c>
      <c r="I34" s="84" t="s">
        <v>149</v>
      </c>
      <c r="J34" s="85" t="s">
        <v>150</v>
      </c>
      <c r="K34" s="100">
        <v>300000</v>
      </c>
      <c r="L34" s="100">
        <v>300000</v>
      </c>
      <c r="M34" s="83" t="s">
        <v>32</v>
      </c>
      <c r="N34" s="83" t="s">
        <v>44</v>
      </c>
      <c r="O34" s="101" t="s">
        <v>134</v>
      </c>
      <c r="P34" s="84" t="s">
        <v>30</v>
      </c>
      <c r="Q34" s="84" t="s">
        <v>30</v>
      </c>
      <c r="R34" s="108"/>
      <c r="S34" s="108">
        <v>6</v>
      </c>
      <c r="T34" s="109">
        <v>45017</v>
      </c>
      <c r="U34" s="109">
        <v>45200</v>
      </c>
      <c r="V34" s="110" t="s">
        <v>151</v>
      </c>
    </row>
    <row r="35" ht="55.5" customHeight="1" spans="1:22">
      <c r="A35" s="83">
        <v>29</v>
      </c>
      <c r="B35" s="84" t="s">
        <v>27</v>
      </c>
      <c r="C35" s="84" t="s">
        <v>130</v>
      </c>
      <c r="D35" s="85" t="s">
        <v>131</v>
      </c>
      <c r="E35" s="84" t="s">
        <v>30</v>
      </c>
      <c r="F35" s="86"/>
      <c r="G35" s="86"/>
      <c r="H35" s="84" t="s">
        <v>152</v>
      </c>
      <c r="I35" s="84" t="s">
        <v>153</v>
      </c>
      <c r="J35" s="85" t="s">
        <v>154</v>
      </c>
      <c r="K35" s="100">
        <v>250000</v>
      </c>
      <c r="L35" s="100">
        <v>250000</v>
      </c>
      <c r="M35" s="83" t="s">
        <v>32</v>
      </c>
      <c r="N35" s="83" t="s">
        <v>44</v>
      </c>
      <c r="O35" s="101" t="s">
        <v>134</v>
      </c>
      <c r="P35" s="84" t="s">
        <v>30</v>
      </c>
      <c r="Q35" s="108" t="s">
        <v>30</v>
      </c>
      <c r="R35" s="108"/>
      <c r="S35" s="108">
        <v>80</v>
      </c>
      <c r="T35" s="111">
        <v>44986</v>
      </c>
      <c r="U35" s="111">
        <v>45108</v>
      </c>
      <c r="V35" s="110" t="s">
        <v>155</v>
      </c>
    </row>
    <row r="36" ht="47" customHeight="1" spans="1:22">
      <c r="A36" s="83">
        <v>30</v>
      </c>
      <c r="B36" s="84" t="s">
        <v>27</v>
      </c>
      <c r="C36" s="84" t="s">
        <v>130</v>
      </c>
      <c r="D36" s="85" t="s">
        <v>131</v>
      </c>
      <c r="E36" s="84" t="s">
        <v>30</v>
      </c>
      <c r="F36" s="86"/>
      <c r="G36" s="86"/>
      <c r="H36" s="84" t="s">
        <v>152</v>
      </c>
      <c r="I36" s="84" t="s">
        <v>156</v>
      </c>
      <c r="J36" s="85" t="s">
        <v>157</v>
      </c>
      <c r="K36" s="100">
        <v>300000</v>
      </c>
      <c r="L36" s="100">
        <v>300000</v>
      </c>
      <c r="M36" s="83" t="s">
        <v>32</v>
      </c>
      <c r="N36" s="83" t="s">
        <v>44</v>
      </c>
      <c r="O36" s="101" t="s">
        <v>134</v>
      </c>
      <c r="P36" s="84" t="s">
        <v>30</v>
      </c>
      <c r="Q36" s="108" t="s">
        <v>30</v>
      </c>
      <c r="R36" s="108"/>
      <c r="S36" s="108">
        <v>1</v>
      </c>
      <c r="T36" s="109">
        <v>44986</v>
      </c>
      <c r="U36" s="109">
        <v>45200</v>
      </c>
      <c r="V36" s="110" t="s">
        <v>158</v>
      </c>
    </row>
    <row r="37" ht="37" customHeight="1" spans="1:22">
      <c r="A37" s="83">
        <v>31</v>
      </c>
      <c r="B37" s="84" t="s">
        <v>27</v>
      </c>
      <c r="C37" s="84" t="s">
        <v>130</v>
      </c>
      <c r="D37" s="85" t="s">
        <v>131</v>
      </c>
      <c r="E37" s="84" t="s">
        <v>30</v>
      </c>
      <c r="F37" s="86"/>
      <c r="G37" s="86"/>
      <c r="H37" s="84" t="s">
        <v>79</v>
      </c>
      <c r="I37" s="84" t="s">
        <v>159</v>
      </c>
      <c r="J37" s="85" t="s">
        <v>160</v>
      </c>
      <c r="K37" s="100">
        <v>600000</v>
      </c>
      <c r="L37" s="100">
        <v>600000</v>
      </c>
      <c r="M37" s="83" t="s">
        <v>32</v>
      </c>
      <c r="N37" s="83" t="s">
        <v>44</v>
      </c>
      <c r="O37" s="101" t="s">
        <v>134</v>
      </c>
      <c r="P37" s="84" t="s">
        <v>30</v>
      </c>
      <c r="Q37" s="108" t="s">
        <v>30</v>
      </c>
      <c r="R37" s="108"/>
      <c r="S37" s="108">
        <v>3</v>
      </c>
      <c r="T37" s="109">
        <v>45047</v>
      </c>
      <c r="U37" s="109">
        <v>45261</v>
      </c>
      <c r="V37" s="110" t="s">
        <v>161</v>
      </c>
    </row>
    <row r="38" ht="55.5" customHeight="1" spans="1:22">
      <c r="A38" s="83">
        <v>32</v>
      </c>
      <c r="B38" s="84" t="s">
        <v>27</v>
      </c>
      <c r="C38" s="84" t="s">
        <v>130</v>
      </c>
      <c r="D38" s="85" t="s">
        <v>131</v>
      </c>
      <c r="E38" s="84" t="s">
        <v>30</v>
      </c>
      <c r="F38" s="86"/>
      <c r="G38" s="86"/>
      <c r="H38" s="84" t="s">
        <v>79</v>
      </c>
      <c r="I38" s="84" t="s">
        <v>159</v>
      </c>
      <c r="J38" s="85" t="s">
        <v>162</v>
      </c>
      <c r="K38" s="100">
        <v>1500000</v>
      </c>
      <c r="L38" s="100">
        <v>1500000</v>
      </c>
      <c r="M38" s="83" t="s">
        <v>32</v>
      </c>
      <c r="N38" s="83" t="s">
        <v>44</v>
      </c>
      <c r="O38" s="101" t="s">
        <v>134</v>
      </c>
      <c r="P38" s="84" t="s">
        <v>30</v>
      </c>
      <c r="Q38" s="108" t="s">
        <v>30</v>
      </c>
      <c r="R38" s="108"/>
      <c r="S38" s="108">
        <v>2</v>
      </c>
      <c r="T38" s="109">
        <v>44986</v>
      </c>
      <c r="U38" s="109">
        <v>45261</v>
      </c>
      <c r="V38" s="110" t="s">
        <v>163</v>
      </c>
    </row>
    <row r="39" ht="41" customHeight="1" spans="1:22">
      <c r="A39" s="83">
        <v>33</v>
      </c>
      <c r="B39" s="84" t="s">
        <v>27</v>
      </c>
      <c r="C39" s="84" t="s">
        <v>130</v>
      </c>
      <c r="D39" s="85" t="s">
        <v>131</v>
      </c>
      <c r="E39" s="84" t="s">
        <v>30</v>
      </c>
      <c r="F39" s="86"/>
      <c r="G39" s="86"/>
      <c r="H39" s="84" t="s">
        <v>79</v>
      </c>
      <c r="I39" s="84" t="s">
        <v>164</v>
      </c>
      <c r="J39" s="85" t="s">
        <v>165</v>
      </c>
      <c r="K39" s="100">
        <v>300000</v>
      </c>
      <c r="L39" s="100">
        <v>300000</v>
      </c>
      <c r="M39" s="83" t="s">
        <v>32</v>
      </c>
      <c r="N39" s="83" t="s">
        <v>44</v>
      </c>
      <c r="O39" s="101" t="s">
        <v>134</v>
      </c>
      <c r="P39" s="84" t="s">
        <v>30</v>
      </c>
      <c r="Q39" s="108" t="s">
        <v>30</v>
      </c>
      <c r="R39" s="108"/>
      <c r="S39" s="108">
        <v>3</v>
      </c>
      <c r="T39" s="109">
        <v>44986</v>
      </c>
      <c r="U39" s="109">
        <v>45200</v>
      </c>
      <c r="V39" s="110" t="s">
        <v>166</v>
      </c>
    </row>
    <row r="40" ht="55.5" customHeight="1" spans="1:22">
      <c r="A40" s="83">
        <v>34</v>
      </c>
      <c r="B40" s="84" t="s">
        <v>27</v>
      </c>
      <c r="C40" s="84" t="s">
        <v>130</v>
      </c>
      <c r="D40" s="85" t="s">
        <v>131</v>
      </c>
      <c r="E40" s="84" t="s">
        <v>30</v>
      </c>
      <c r="F40" s="86"/>
      <c r="G40" s="86"/>
      <c r="H40" s="84" t="s">
        <v>167</v>
      </c>
      <c r="I40" s="84" t="s">
        <v>168</v>
      </c>
      <c r="J40" s="85" t="s">
        <v>169</v>
      </c>
      <c r="K40" s="100">
        <v>485000</v>
      </c>
      <c r="L40" s="100">
        <v>485000</v>
      </c>
      <c r="M40" s="83" t="s">
        <v>32</v>
      </c>
      <c r="N40" s="83" t="s">
        <v>44</v>
      </c>
      <c r="O40" s="101" t="s">
        <v>134</v>
      </c>
      <c r="P40" s="84" t="s">
        <v>30</v>
      </c>
      <c r="Q40" s="108" t="s">
        <v>30</v>
      </c>
      <c r="R40" s="108"/>
      <c r="S40" s="108">
        <v>2</v>
      </c>
      <c r="T40" s="111">
        <v>44986</v>
      </c>
      <c r="U40" s="111">
        <v>45139</v>
      </c>
      <c r="V40" s="110" t="s">
        <v>170</v>
      </c>
    </row>
    <row r="41" ht="40" customHeight="1" spans="1:22">
      <c r="A41" s="83">
        <v>35</v>
      </c>
      <c r="B41" s="84" t="s">
        <v>27</v>
      </c>
      <c r="C41" s="84" t="s">
        <v>130</v>
      </c>
      <c r="D41" s="85" t="s">
        <v>131</v>
      </c>
      <c r="E41" s="84" t="s">
        <v>30</v>
      </c>
      <c r="F41" s="86"/>
      <c r="G41" s="86"/>
      <c r="H41" s="84" t="s">
        <v>167</v>
      </c>
      <c r="I41" s="84" t="s">
        <v>168</v>
      </c>
      <c r="J41" s="85" t="s">
        <v>171</v>
      </c>
      <c r="K41" s="100">
        <v>300000</v>
      </c>
      <c r="L41" s="100">
        <v>300000</v>
      </c>
      <c r="M41" s="83" t="s">
        <v>32</v>
      </c>
      <c r="N41" s="83" t="s">
        <v>44</v>
      </c>
      <c r="O41" s="101" t="s">
        <v>134</v>
      </c>
      <c r="P41" s="84" t="s">
        <v>30</v>
      </c>
      <c r="Q41" s="108" t="s">
        <v>30</v>
      </c>
      <c r="R41" s="108"/>
      <c r="S41" s="108">
        <v>2</v>
      </c>
      <c r="T41" s="111">
        <v>44986</v>
      </c>
      <c r="U41" s="111">
        <v>45139</v>
      </c>
      <c r="V41" s="110" t="s">
        <v>172</v>
      </c>
    </row>
    <row r="42" ht="31" customHeight="1" spans="1:22">
      <c r="A42" s="83">
        <v>36</v>
      </c>
      <c r="B42" s="84" t="s">
        <v>27</v>
      </c>
      <c r="C42" s="84" t="s">
        <v>130</v>
      </c>
      <c r="D42" s="85" t="s">
        <v>131</v>
      </c>
      <c r="E42" s="84" t="s">
        <v>30</v>
      </c>
      <c r="F42" s="86"/>
      <c r="G42" s="86"/>
      <c r="H42" s="84" t="s">
        <v>167</v>
      </c>
      <c r="I42" s="84" t="s">
        <v>173</v>
      </c>
      <c r="J42" s="85" t="s">
        <v>174</v>
      </c>
      <c r="K42" s="100">
        <v>270000</v>
      </c>
      <c r="L42" s="100">
        <v>270000</v>
      </c>
      <c r="M42" s="83" t="s">
        <v>32</v>
      </c>
      <c r="N42" s="83" t="s">
        <v>44</v>
      </c>
      <c r="O42" s="101" t="s">
        <v>134</v>
      </c>
      <c r="P42" s="84" t="s">
        <v>30</v>
      </c>
      <c r="Q42" s="108" t="s">
        <v>30</v>
      </c>
      <c r="R42" s="108"/>
      <c r="S42" s="108">
        <v>1</v>
      </c>
      <c r="T42" s="111">
        <v>44986</v>
      </c>
      <c r="U42" s="111">
        <v>45139</v>
      </c>
      <c r="V42" s="110" t="s">
        <v>175</v>
      </c>
    </row>
    <row r="43" ht="23" customHeight="1" spans="1:22">
      <c r="A43" s="83">
        <v>37</v>
      </c>
      <c r="B43" s="84" t="s">
        <v>27</v>
      </c>
      <c r="C43" s="84" t="s">
        <v>130</v>
      </c>
      <c r="D43" s="85" t="s">
        <v>131</v>
      </c>
      <c r="E43" s="84" t="s">
        <v>30</v>
      </c>
      <c r="F43" s="86"/>
      <c r="G43" s="86"/>
      <c r="H43" s="84" t="s">
        <v>167</v>
      </c>
      <c r="I43" s="84" t="s">
        <v>176</v>
      </c>
      <c r="J43" s="85" t="s">
        <v>177</v>
      </c>
      <c r="K43" s="100">
        <v>234000</v>
      </c>
      <c r="L43" s="100">
        <v>234000</v>
      </c>
      <c r="M43" s="83" t="s">
        <v>32</v>
      </c>
      <c r="N43" s="83" t="s">
        <v>44</v>
      </c>
      <c r="O43" s="101" t="s">
        <v>134</v>
      </c>
      <c r="P43" s="84" t="s">
        <v>30</v>
      </c>
      <c r="Q43" s="108" t="s">
        <v>30</v>
      </c>
      <c r="R43" s="108"/>
      <c r="S43" s="108">
        <v>1</v>
      </c>
      <c r="T43" s="111">
        <v>44986</v>
      </c>
      <c r="U43" s="111">
        <v>45200</v>
      </c>
      <c r="V43" s="110" t="s">
        <v>178</v>
      </c>
    </row>
    <row r="44" ht="34" customHeight="1" spans="1:22">
      <c r="A44" s="83">
        <v>38</v>
      </c>
      <c r="B44" s="84" t="s">
        <v>27</v>
      </c>
      <c r="C44" s="84" t="s">
        <v>130</v>
      </c>
      <c r="D44" s="85" t="s">
        <v>131</v>
      </c>
      <c r="E44" s="84" t="s">
        <v>30</v>
      </c>
      <c r="F44" s="86"/>
      <c r="G44" s="86"/>
      <c r="H44" s="84" t="s">
        <v>69</v>
      </c>
      <c r="I44" s="84" t="s">
        <v>179</v>
      </c>
      <c r="J44" s="85" t="s">
        <v>180</v>
      </c>
      <c r="K44" s="100">
        <v>165000</v>
      </c>
      <c r="L44" s="100">
        <v>165000</v>
      </c>
      <c r="M44" s="83" t="s">
        <v>32</v>
      </c>
      <c r="N44" s="83" t="s">
        <v>44</v>
      </c>
      <c r="O44" s="101" t="s">
        <v>134</v>
      </c>
      <c r="P44" s="84" t="s">
        <v>30</v>
      </c>
      <c r="Q44" s="108" t="s">
        <v>30</v>
      </c>
      <c r="R44" s="108"/>
      <c r="S44" s="108">
        <v>4</v>
      </c>
      <c r="T44" s="111">
        <v>44986</v>
      </c>
      <c r="U44" s="111">
        <v>45231</v>
      </c>
      <c r="V44" s="110" t="s">
        <v>181</v>
      </c>
    </row>
    <row r="45" ht="36" customHeight="1" spans="1:22">
      <c r="A45" s="83">
        <v>39</v>
      </c>
      <c r="B45" s="84" t="s">
        <v>27</v>
      </c>
      <c r="C45" s="84" t="s">
        <v>130</v>
      </c>
      <c r="D45" s="85" t="s">
        <v>131</v>
      </c>
      <c r="E45" s="84" t="s">
        <v>30</v>
      </c>
      <c r="F45" s="86"/>
      <c r="G45" s="86"/>
      <c r="H45" s="84" t="s">
        <v>182</v>
      </c>
      <c r="I45" s="84" t="s">
        <v>183</v>
      </c>
      <c r="J45" s="85" t="s">
        <v>184</v>
      </c>
      <c r="K45" s="100">
        <v>600000</v>
      </c>
      <c r="L45" s="100">
        <v>600000</v>
      </c>
      <c r="M45" s="83" t="s">
        <v>32</v>
      </c>
      <c r="N45" s="83" t="s">
        <v>44</v>
      </c>
      <c r="O45" s="101" t="s">
        <v>134</v>
      </c>
      <c r="P45" s="84" t="s">
        <v>30</v>
      </c>
      <c r="Q45" s="108" t="s">
        <v>30</v>
      </c>
      <c r="R45" s="108"/>
      <c r="S45" s="108">
        <v>8</v>
      </c>
      <c r="T45" s="111">
        <v>44927</v>
      </c>
      <c r="U45" s="111">
        <v>45200</v>
      </c>
      <c r="V45" s="110" t="s">
        <v>185</v>
      </c>
    </row>
    <row r="46" ht="33" customHeight="1" spans="1:22">
      <c r="A46" s="83">
        <v>40</v>
      </c>
      <c r="B46" s="84" t="s">
        <v>27</v>
      </c>
      <c r="C46" s="84" t="s">
        <v>130</v>
      </c>
      <c r="D46" s="85" t="s">
        <v>131</v>
      </c>
      <c r="E46" s="84" t="s">
        <v>30</v>
      </c>
      <c r="F46" s="86"/>
      <c r="G46" s="86"/>
      <c r="H46" s="89" t="s">
        <v>41</v>
      </c>
      <c r="I46" s="84" t="s">
        <v>186</v>
      </c>
      <c r="J46" s="85" t="s">
        <v>187</v>
      </c>
      <c r="K46" s="100">
        <v>600000</v>
      </c>
      <c r="L46" s="100">
        <v>600000</v>
      </c>
      <c r="M46" s="83" t="s">
        <v>32</v>
      </c>
      <c r="N46" s="83" t="s">
        <v>44</v>
      </c>
      <c r="O46" s="101" t="s">
        <v>134</v>
      </c>
      <c r="P46" s="84" t="s">
        <v>30</v>
      </c>
      <c r="Q46" s="108" t="s">
        <v>30</v>
      </c>
      <c r="R46" s="108"/>
      <c r="S46" s="108">
        <v>5</v>
      </c>
      <c r="T46" s="111">
        <v>44986</v>
      </c>
      <c r="U46" s="111">
        <v>45139</v>
      </c>
      <c r="V46" s="110" t="s">
        <v>188</v>
      </c>
    </row>
    <row r="47" ht="38" customHeight="1" spans="1:22">
      <c r="A47" s="83">
        <v>41</v>
      </c>
      <c r="B47" s="84" t="s">
        <v>27</v>
      </c>
      <c r="C47" s="84" t="s">
        <v>130</v>
      </c>
      <c r="D47" s="85" t="s">
        <v>131</v>
      </c>
      <c r="E47" s="84" t="s">
        <v>30</v>
      </c>
      <c r="F47" s="86"/>
      <c r="G47" s="86"/>
      <c r="H47" s="89" t="s">
        <v>41</v>
      </c>
      <c r="I47" s="84" t="s">
        <v>189</v>
      </c>
      <c r="J47" s="85" t="s">
        <v>190</v>
      </c>
      <c r="K47" s="100">
        <v>800000</v>
      </c>
      <c r="L47" s="100">
        <v>800000</v>
      </c>
      <c r="M47" s="83" t="s">
        <v>32</v>
      </c>
      <c r="N47" s="83" t="s">
        <v>44</v>
      </c>
      <c r="O47" s="101" t="s">
        <v>134</v>
      </c>
      <c r="P47" s="84" t="s">
        <v>30</v>
      </c>
      <c r="Q47" s="108" t="s">
        <v>30</v>
      </c>
      <c r="R47" s="108"/>
      <c r="S47" s="108">
        <v>1</v>
      </c>
      <c r="T47" s="109">
        <v>44986</v>
      </c>
      <c r="U47" s="109">
        <v>45078</v>
      </c>
      <c r="V47" s="110" t="s">
        <v>191</v>
      </c>
    </row>
    <row r="48" ht="37" customHeight="1" spans="1:22">
      <c r="A48" s="83">
        <v>42</v>
      </c>
      <c r="B48" s="84" t="s">
        <v>27</v>
      </c>
      <c r="C48" s="84" t="s">
        <v>130</v>
      </c>
      <c r="D48" s="85" t="s">
        <v>131</v>
      </c>
      <c r="E48" s="84" t="s">
        <v>30</v>
      </c>
      <c r="F48" s="86"/>
      <c r="G48" s="86"/>
      <c r="H48" s="89" t="s">
        <v>41</v>
      </c>
      <c r="I48" s="84" t="s">
        <v>192</v>
      </c>
      <c r="J48" s="85" t="s">
        <v>193</v>
      </c>
      <c r="K48" s="100">
        <v>450000</v>
      </c>
      <c r="L48" s="100">
        <v>450000</v>
      </c>
      <c r="M48" s="83" t="s">
        <v>32</v>
      </c>
      <c r="N48" s="83" t="s">
        <v>44</v>
      </c>
      <c r="O48" s="101" t="s">
        <v>134</v>
      </c>
      <c r="P48" s="84" t="s">
        <v>30</v>
      </c>
      <c r="Q48" s="108" t="s">
        <v>30</v>
      </c>
      <c r="R48" s="108"/>
      <c r="S48" s="108">
        <v>2</v>
      </c>
      <c r="T48" s="109">
        <v>45017</v>
      </c>
      <c r="U48" s="109">
        <v>45261</v>
      </c>
      <c r="V48" s="110" t="s">
        <v>194</v>
      </c>
    </row>
    <row r="49" ht="48" customHeight="1" spans="1:22">
      <c r="A49" s="83">
        <v>43</v>
      </c>
      <c r="B49" s="84" t="s">
        <v>27</v>
      </c>
      <c r="C49" s="84" t="s">
        <v>130</v>
      </c>
      <c r="D49" s="85" t="s">
        <v>131</v>
      </c>
      <c r="E49" s="84" t="s">
        <v>30</v>
      </c>
      <c r="F49" s="86"/>
      <c r="G49" s="86"/>
      <c r="H49" s="89" t="s">
        <v>41</v>
      </c>
      <c r="I49" s="84" t="s">
        <v>195</v>
      </c>
      <c r="J49" s="85" t="s">
        <v>196</v>
      </c>
      <c r="K49" s="100">
        <v>1000000</v>
      </c>
      <c r="L49" s="100">
        <v>1000000</v>
      </c>
      <c r="M49" s="83" t="s">
        <v>32</v>
      </c>
      <c r="N49" s="83" t="s">
        <v>44</v>
      </c>
      <c r="O49" s="101" t="s">
        <v>134</v>
      </c>
      <c r="P49" s="84" t="s">
        <v>30</v>
      </c>
      <c r="Q49" s="108" t="s">
        <v>30</v>
      </c>
      <c r="R49" s="108"/>
      <c r="S49" s="108">
        <v>110</v>
      </c>
      <c r="T49" s="111">
        <v>45017</v>
      </c>
      <c r="U49" s="111">
        <v>45170</v>
      </c>
      <c r="V49" s="110" t="s">
        <v>197</v>
      </c>
    </row>
    <row r="50" ht="44" customHeight="1" spans="1:22">
      <c r="A50" s="83">
        <v>44</v>
      </c>
      <c r="B50" s="84" t="s">
        <v>27</v>
      </c>
      <c r="C50" s="84" t="s">
        <v>130</v>
      </c>
      <c r="D50" s="85" t="s">
        <v>131</v>
      </c>
      <c r="E50" s="84" t="s">
        <v>30</v>
      </c>
      <c r="F50" s="86"/>
      <c r="G50" s="86"/>
      <c r="H50" s="89" t="s">
        <v>198</v>
      </c>
      <c r="I50" s="84" t="s">
        <v>199</v>
      </c>
      <c r="J50" s="85" t="s">
        <v>200</v>
      </c>
      <c r="K50" s="100">
        <v>500000</v>
      </c>
      <c r="L50" s="100">
        <v>500000</v>
      </c>
      <c r="M50" s="83" t="s">
        <v>32</v>
      </c>
      <c r="N50" s="83" t="s">
        <v>44</v>
      </c>
      <c r="O50" s="101" t="s">
        <v>134</v>
      </c>
      <c r="P50" s="84" t="s">
        <v>30</v>
      </c>
      <c r="Q50" s="108" t="s">
        <v>30</v>
      </c>
      <c r="R50" s="108"/>
      <c r="S50" s="108">
        <v>30</v>
      </c>
      <c r="T50" s="109">
        <v>44986</v>
      </c>
      <c r="U50" s="109">
        <v>45261</v>
      </c>
      <c r="V50" s="110" t="s">
        <v>201</v>
      </c>
    </row>
    <row r="51" ht="36" customHeight="1" spans="1:22">
      <c r="A51" s="83">
        <v>45</v>
      </c>
      <c r="B51" s="84" t="s">
        <v>27</v>
      </c>
      <c r="C51" s="84" t="s">
        <v>130</v>
      </c>
      <c r="D51" s="85" t="s">
        <v>131</v>
      </c>
      <c r="E51" s="84" t="s">
        <v>30</v>
      </c>
      <c r="F51" s="86"/>
      <c r="G51" s="86"/>
      <c r="H51" s="89" t="s">
        <v>198</v>
      </c>
      <c r="I51" s="84" t="s">
        <v>202</v>
      </c>
      <c r="J51" s="85" t="s">
        <v>203</v>
      </c>
      <c r="K51" s="100">
        <v>240000</v>
      </c>
      <c r="L51" s="100">
        <v>240000</v>
      </c>
      <c r="M51" s="83" t="s">
        <v>32</v>
      </c>
      <c r="N51" s="83" t="s">
        <v>44</v>
      </c>
      <c r="O51" s="101" t="s">
        <v>134</v>
      </c>
      <c r="P51" s="84" t="s">
        <v>30</v>
      </c>
      <c r="Q51" s="108" t="s">
        <v>30</v>
      </c>
      <c r="R51" s="108"/>
      <c r="S51" s="108">
        <v>50</v>
      </c>
      <c r="T51" s="109">
        <v>44986</v>
      </c>
      <c r="U51" s="109">
        <v>45261</v>
      </c>
      <c r="V51" s="110" t="s">
        <v>204</v>
      </c>
    </row>
    <row r="52" ht="44" customHeight="1" spans="1:22">
      <c r="A52" s="83">
        <v>46</v>
      </c>
      <c r="B52" s="84" t="s">
        <v>27</v>
      </c>
      <c r="C52" s="84" t="s">
        <v>130</v>
      </c>
      <c r="D52" s="85" t="s">
        <v>131</v>
      </c>
      <c r="E52" s="84" t="s">
        <v>30</v>
      </c>
      <c r="F52" s="86"/>
      <c r="G52" s="86"/>
      <c r="H52" s="89" t="s">
        <v>198</v>
      </c>
      <c r="I52" s="84" t="s">
        <v>205</v>
      </c>
      <c r="J52" s="85" t="s">
        <v>206</v>
      </c>
      <c r="K52" s="100">
        <v>400000</v>
      </c>
      <c r="L52" s="100">
        <v>400000</v>
      </c>
      <c r="M52" s="83" t="s">
        <v>32</v>
      </c>
      <c r="N52" s="83" t="s">
        <v>44</v>
      </c>
      <c r="O52" s="101" t="s">
        <v>134</v>
      </c>
      <c r="P52" s="84" t="s">
        <v>30</v>
      </c>
      <c r="Q52" s="108" t="s">
        <v>30</v>
      </c>
      <c r="R52" s="108"/>
      <c r="S52" s="108">
        <v>1</v>
      </c>
      <c r="T52" s="111">
        <v>44986</v>
      </c>
      <c r="U52" s="111">
        <v>45261</v>
      </c>
      <c r="V52" s="110" t="s">
        <v>207</v>
      </c>
    </row>
    <row r="53" ht="37" customHeight="1" spans="1:22">
      <c r="A53" s="83">
        <v>47</v>
      </c>
      <c r="B53" s="84" t="s">
        <v>27</v>
      </c>
      <c r="C53" s="84" t="s">
        <v>130</v>
      </c>
      <c r="D53" s="85" t="s">
        <v>131</v>
      </c>
      <c r="E53" s="84" t="s">
        <v>30</v>
      </c>
      <c r="F53" s="86"/>
      <c r="G53" s="86"/>
      <c r="H53" s="89" t="s">
        <v>208</v>
      </c>
      <c r="I53" s="84" t="s">
        <v>209</v>
      </c>
      <c r="J53" s="85" t="s">
        <v>210</v>
      </c>
      <c r="K53" s="100">
        <v>600000</v>
      </c>
      <c r="L53" s="100">
        <v>600000</v>
      </c>
      <c r="M53" s="83" t="s">
        <v>32</v>
      </c>
      <c r="N53" s="83" t="s">
        <v>44</v>
      </c>
      <c r="O53" s="101" t="s">
        <v>134</v>
      </c>
      <c r="P53" s="84" t="s">
        <v>30</v>
      </c>
      <c r="Q53" s="108" t="s">
        <v>30</v>
      </c>
      <c r="R53" s="108"/>
      <c r="S53" s="108">
        <v>1</v>
      </c>
      <c r="T53" s="111">
        <v>45017</v>
      </c>
      <c r="U53" s="111">
        <v>45261</v>
      </c>
      <c r="V53" s="110" t="s">
        <v>211</v>
      </c>
    </row>
    <row r="54" ht="32" customHeight="1" spans="1:22">
      <c r="A54" s="83">
        <v>48</v>
      </c>
      <c r="B54" s="84" t="s">
        <v>27</v>
      </c>
      <c r="C54" s="84" t="s">
        <v>130</v>
      </c>
      <c r="D54" s="85" t="s">
        <v>212</v>
      </c>
      <c r="E54" s="84" t="s">
        <v>30</v>
      </c>
      <c r="F54" s="86"/>
      <c r="G54" s="86"/>
      <c r="H54" s="89" t="s">
        <v>136</v>
      </c>
      <c r="I54" s="84" t="s">
        <v>213</v>
      </c>
      <c r="J54" s="85" t="s">
        <v>214</v>
      </c>
      <c r="K54" s="100">
        <v>4000000</v>
      </c>
      <c r="L54" s="100">
        <v>4000000</v>
      </c>
      <c r="M54" s="83" t="s">
        <v>32</v>
      </c>
      <c r="N54" s="83" t="s">
        <v>44</v>
      </c>
      <c r="O54" s="101" t="s">
        <v>215</v>
      </c>
      <c r="P54" s="84" t="s">
        <v>30</v>
      </c>
      <c r="Q54" s="108" t="s">
        <v>30</v>
      </c>
      <c r="R54" s="108"/>
      <c r="S54" s="108">
        <v>260</v>
      </c>
      <c r="T54" s="111">
        <v>45017</v>
      </c>
      <c r="U54" s="111">
        <v>45231</v>
      </c>
      <c r="V54" s="110" t="s">
        <v>216</v>
      </c>
    </row>
    <row r="55" ht="33" customHeight="1" spans="1:22">
      <c r="A55" s="83">
        <v>49</v>
      </c>
      <c r="B55" s="84" t="s">
        <v>27</v>
      </c>
      <c r="C55" s="84" t="s">
        <v>130</v>
      </c>
      <c r="D55" s="90" t="s">
        <v>212</v>
      </c>
      <c r="E55" s="84" t="s">
        <v>30</v>
      </c>
      <c r="F55" s="86"/>
      <c r="G55" s="86"/>
      <c r="H55" s="89" t="s">
        <v>136</v>
      </c>
      <c r="I55" s="89" t="s">
        <v>213</v>
      </c>
      <c r="J55" s="85" t="s">
        <v>217</v>
      </c>
      <c r="K55" s="100">
        <v>360000</v>
      </c>
      <c r="L55" s="100">
        <v>360000</v>
      </c>
      <c r="M55" s="83" t="s">
        <v>32</v>
      </c>
      <c r="N55" s="83" t="s">
        <v>44</v>
      </c>
      <c r="O55" s="101" t="s">
        <v>215</v>
      </c>
      <c r="P55" s="84" t="s">
        <v>30</v>
      </c>
      <c r="Q55" s="89" t="s">
        <v>30</v>
      </c>
      <c r="R55" s="108"/>
      <c r="S55" s="108">
        <v>5</v>
      </c>
      <c r="T55" s="109">
        <v>45017</v>
      </c>
      <c r="U55" s="109">
        <v>45261</v>
      </c>
      <c r="V55" s="110" t="s">
        <v>218</v>
      </c>
    </row>
    <row r="56" ht="55.5" customHeight="1" spans="1:22">
      <c r="A56" s="83">
        <v>50</v>
      </c>
      <c r="B56" s="84" t="s">
        <v>27</v>
      </c>
      <c r="C56" s="84" t="s">
        <v>130</v>
      </c>
      <c r="D56" s="90" t="s">
        <v>212</v>
      </c>
      <c r="E56" s="84" t="s">
        <v>30</v>
      </c>
      <c r="F56" s="86"/>
      <c r="G56" s="86"/>
      <c r="H56" s="89" t="s">
        <v>93</v>
      </c>
      <c r="I56" s="89" t="s">
        <v>94</v>
      </c>
      <c r="J56" s="85" t="s">
        <v>219</v>
      </c>
      <c r="K56" s="100">
        <v>280000</v>
      </c>
      <c r="L56" s="100">
        <v>280000</v>
      </c>
      <c r="M56" s="83" t="s">
        <v>32</v>
      </c>
      <c r="N56" s="83" t="s">
        <v>44</v>
      </c>
      <c r="O56" s="101" t="s">
        <v>215</v>
      </c>
      <c r="P56" s="84" t="s">
        <v>30</v>
      </c>
      <c r="Q56" s="89" t="s">
        <v>30</v>
      </c>
      <c r="R56" s="108"/>
      <c r="S56" s="108">
        <v>5</v>
      </c>
      <c r="T56" s="109">
        <v>45017</v>
      </c>
      <c r="U56" s="109">
        <v>45200</v>
      </c>
      <c r="V56" s="110" t="s">
        <v>220</v>
      </c>
    </row>
    <row r="57" ht="37" customHeight="1" spans="1:22">
      <c r="A57" s="83">
        <v>51</v>
      </c>
      <c r="B57" s="84" t="s">
        <v>27</v>
      </c>
      <c r="C57" s="84" t="s">
        <v>130</v>
      </c>
      <c r="D57" s="90" t="s">
        <v>212</v>
      </c>
      <c r="E57" s="84" t="s">
        <v>30</v>
      </c>
      <c r="F57" s="86"/>
      <c r="G57" s="86"/>
      <c r="H57" s="89" t="s">
        <v>152</v>
      </c>
      <c r="I57" s="89" t="s">
        <v>221</v>
      </c>
      <c r="J57" s="85" t="s">
        <v>222</v>
      </c>
      <c r="K57" s="100">
        <v>352000</v>
      </c>
      <c r="L57" s="100">
        <v>352000</v>
      </c>
      <c r="M57" s="83" t="s">
        <v>32</v>
      </c>
      <c r="N57" s="83" t="s">
        <v>44</v>
      </c>
      <c r="O57" s="101" t="s">
        <v>215</v>
      </c>
      <c r="P57" s="84" t="s">
        <v>30</v>
      </c>
      <c r="Q57" s="89" t="s">
        <v>30</v>
      </c>
      <c r="R57" s="108"/>
      <c r="S57" s="108">
        <v>1</v>
      </c>
      <c r="T57" s="109">
        <v>44986</v>
      </c>
      <c r="U57" s="109">
        <v>45170</v>
      </c>
      <c r="V57" s="110" t="s">
        <v>223</v>
      </c>
    </row>
    <row r="58" ht="27" customHeight="1" spans="1:22">
      <c r="A58" s="83">
        <v>52</v>
      </c>
      <c r="B58" s="84" t="s">
        <v>27</v>
      </c>
      <c r="C58" s="84" t="s">
        <v>130</v>
      </c>
      <c r="D58" s="90" t="s">
        <v>212</v>
      </c>
      <c r="E58" s="91" t="s">
        <v>30</v>
      </c>
      <c r="F58" s="86"/>
      <c r="G58" s="86"/>
      <c r="H58" s="89" t="s">
        <v>79</v>
      </c>
      <c r="I58" s="89" t="s">
        <v>224</v>
      </c>
      <c r="J58" s="85" t="s">
        <v>225</v>
      </c>
      <c r="K58" s="100">
        <v>960000</v>
      </c>
      <c r="L58" s="100">
        <v>960000</v>
      </c>
      <c r="M58" s="83" t="s">
        <v>32</v>
      </c>
      <c r="N58" s="83" t="s">
        <v>44</v>
      </c>
      <c r="O58" s="101" t="s">
        <v>215</v>
      </c>
      <c r="P58" s="92" t="s">
        <v>30</v>
      </c>
      <c r="Q58" s="108" t="s">
        <v>30</v>
      </c>
      <c r="R58" s="108"/>
      <c r="S58" s="108">
        <v>3</v>
      </c>
      <c r="T58" s="109">
        <v>44986</v>
      </c>
      <c r="U58" s="109">
        <v>45261</v>
      </c>
      <c r="V58" s="110" t="s">
        <v>226</v>
      </c>
    </row>
    <row r="59" ht="31" customHeight="1" spans="1:22">
      <c r="A59" s="83">
        <v>53</v>
      </c>
      <c r="B59" s="84" t="s">
        <v>27</v>
      </c>
      <c r="C59" s="84" t="s">
        <v>130</v>
      </c>
      <c r="D59" s="92" t="s">
        <v>212</v>
      </c>
      <c r="E59" s="91" t="s">
        <v>30</v>
      </c>
      <c r="F59" s="86"/>
      <c r="G59" s="86"/>
      <c r="H59" s="89" t="s">
        <v>79</v>
      </c>
      <c r="I59" s="89" t="s">
        <v>227</v>
      </c>
      <c r="J59" s="85" t="s">
        <v>228</v>
      </c>
      <c r="K59" s="100">
        <v>600000</v>
      </c>
      <c r="L59" s="100">
        <v>600000</v>
      </c>
      <c r="M59" s="83" t="s">
        <v>32</v>
      </c>
      <c r="N59" s="83" t="s">
        <v>44</v>
      </c>
      <c r="O59" s="101" t="s">
        <v>215</v>
      </c>
      <c r="P59" s="92" t="s">
        <v>30</v>
      </c>
      <c r="Q59" s="108" t="s">
        <v>30</v>
      </c>
      <c r="R59" s="108"/>
      <c r="S59" s="108">
        <v>2</v>
      </c>
      <c r="T59" s="109">
        <v>45017</v>
      </c>
      <c r="U59" s="109">
        <v>45261</v>
      </c>
      <c r="V59" s="110" t="s">
        <v>229</v>
      </c>
    </row>
    <row r="60" ht="26" customHeight="1" spans="1:22">
      <c r="A60" s="83">
        <v>54</v>
      </c>
      <c r="B60" s="84" t="s">
        <v>27</v>
      </c>
      <c r="C60" s="84" t="s">
        <v>130</v>
      </c>
      <c r="D60" s="92" t="s">
        <v>212</v>
      </c>
      <c r="E60" s="91" t="s">
        <v>30</v>
      </c>
      <c r="F60" s="86"/>
      <c r="G60" s="86"/>
      <c r="H60" s="89" t="s">
        <v>79</v>
      </c>
      <c r="I60" s="89" t="s">
        <v>230</v>
      </c>
      <c r="J60" s="85" t="s">
        <v>231</v>
      </c>
      <c r="K60" s="100">
        <v>600000</v>
      </c>
      <c r="L60" s="100">
        <v>600000</v>
      </c>
      <c r="M60" s="83" t="s">
        <v>32</v>
      </c>
      <c r="N60" s="83" t="s">
        <v>44</v>
      </c>
      <c r="O60" s="101" t="s">
        <v>215</v>
      </c>
      <c r="P60" s="92" t="s">
        <v>30</v>
      </c>
      <c r="Q60" s="108" t="s">
        <v>30</v>
      </c>
      <c r="R60" s="108"/>
      <c r="S60" s="108">
        <v>3</v>
      </c>
      <c r="T60" s="109">
        <v>44986</v>
      </c>
      <c r="U60" s="109">
        <v>45261</v>
      </c>
      <c r="V60" s="110" t="s">
        <v>232</v>
      </c>
    </row>
    <row r="61" ht="25" customHeight="1" spans="1:22">
      <c r="A61" s="83">
        <v>55</v>
      </c>
      <c r="B61" s="84" t="s">
        <v>27</v>
      </c>
      <c r="C61" s="84" t="s">
        <v>130</v>
      </c>
      <c r="D61" s="92" t="s">
        <v>212</v>
      </c>
      <c r="E61" s="91" t="s">
        <v>30</v>
      </c>
      <c r="F61" s="86"/>
      <c r="G61" s="86"/>
      <c r="H61" s="89" t="s">
        <v>79</v>
      </c>
      <c r="I61" s="89" t="s">
        <v>233</v>
      </c>
      <c r="J61" s="85" t="s">
        <v>234</v>
      </c>
      <c r="K61" s="100">
        <v>480000</v>
      </c>
      <c r="L61" s="100">
        <v>480000</v>
      </c>
      <c r="M61" s="83" t="s">
        <v>32</v>
      </c>
      <c r="N61" s="83" t="s">
        <v>44</v>
      </c>
      <c r="O61" s="101" t="s">
        <v>215</v>
      </c>
      <c r="P61" s="84" t="s">
        <v>30</v>
      </c>
      <c r="Q61" s="89" t="s">
        <v>30</v>
      </c>
      <c r="R61" s="108"/>
      <c r="S61" s="108">
        <v>3</v>
      </c>
      <c r="T61" s="109">
        <v>45017</v>
      </c>
      <c r="U61" s="109">
        <v>45261</v>
      </c>
      <c r="V61" s="110" t="s">
        <v>235</v>
      </c>
    </row>
    <row r="62" ht="23" customHeight="1" spans="1:22">
      <c r="A62" s="83">
        <v>56</v>
      </c>
      <c r="B62" s="84" t="s">
        <v>27</v>
      </c>
      <c r="C62" s="84" t="s">
        <v>130</v>
      </c>
      <c r="D62" s="92" t="s">
        <v>212</v>
      </c>
      <c r="E62" s="91" t="s">
        <v>30</v>
      </c>
      <c r="F62" s="86"/>
      <c r="G62" s="86"/>
      <c r="H62" s="89" t="s">
        <v>208</v>
      </c>
      <c r="I62" s="89" t="s">
        <v>236</v>
      </c>
      <c r="J62" s="85" t="s">
        <v>237</v>
      </c>
      <c r="K62" s="100">
        <v>800000</v>
      </c>
      <c r="L62" s="100">
        <v>800000</v>
      </c>
      <c r="M62" s="83" t="s">
        <v>32</v>
      </c>
      <c r="N62" s="83" t="s">
        <v>44</v>
      </c>
      <c r="O62" s="101" t="s">
        <v>215</v>
      </c>
      <c r="P62" s="84" t="s">
        <v>30</v>
      </c>
      <c r="Q62" s="89" t="s">
        <v>30</v>
      </c>
      <c r="R62" s="108"/>
      <c r="S62" s="108">
        <v>1</v>
      </c>
      <c r="T62" s="109">
        <v>44986</v>
      </c>
      <c r="U62" s="109">
        <v>45261</v>
      </c>
      <c r="V62" s="110" t="s">
        <v>238</v>
      </c>
    </row>
    <row r="63" ht="35" customHeight="1" spans="1:22">
      <c r="A63" s="83">
        <v>57</v>
      </c>
      <c r="B63" s="84" t="s">
        <v>27</v>
      </c>
      <c r="C63" s="84" t="s">
        <v>130</v>
      </c>
      <c r="D63" s="92" t="s">
        <v>212</v>
      </c>
      <c r="E63" s="91" t="s">
        <v>30</v>
      </c>
      <c r="F63" s="86"/>
      <c r="G63" s="86"/>
      <c r="H63" s="89" t="s">
        <v>208</v>
      </c>
      <c r="I63" s="89" t="s">
        <v>239</v>
      </c>
      <c r="J63" s="85" t="s">
        <v>240</v>
      </c>
      <c r="K63" s="100">
        <v>1560000</v>
      </c>
      <c r="L63" s="100">
        <v>1560000</v>
      </c>
      <c r="M63" s="83" t="s">
        <v>32</v>
      </c>
      <c r="N63" s="83" t="s">
        <v>44</v>
      </c>
      <c r="O63" s="101" t="s">
        <v>215</v>
      </c>
      <c r="P63" s="84" t="s">
        <v>30</v>
      </c>
      <c r="Q63" s="89" t="s">
        <v>30</v>
      </c>
      <c r="R63" s="108"/>
      <c r="S63" s="108">
        <v>2</v>
      </c>
      <c r="T63" s="109">
        <v>44986</v>
      </c>
      <c r="U63" s="109">
        <v>45261</v>
      </c>
      <c r="V63" s="110" t="s">
        <v>241</v>
      </c>
    </row>
    <row r="64" ht="34" customHeight="1" spans="1:22">
      <c r="A64" s="83">
        <v>58</v>
      </c>
      <c r="B64" s="84" t="s">
        <v>27</v>
      </c>
      <c r="C64" s="84" t="s">
        <v>130</v>
      </c>
      <c r="D64" s="92" t="s">
        <v>212</v>
      </c>
      <c r="E64" s="91" t="s">
        <v>30</v>
      </c>
      <c r="F64" s="86"/>
      <c r="G64" s="86"/>
      <c r="H64" s="89" t="s">
        <v>208</v>
      </c>
      <c r="I64" s="89" t="s">
        <v>242</v>
      </c>
      <c r="J64" s="85" t="s">
        <v>243</v>
      </c>
      <c r="K64" s="100">
        <v>600000</v>
      </c>
      <c r="L64" s="100">
        <v>600000</v>
      </c>
      <c r="M64" s="83" t="s">
        <v>32</v>
      </c>
      <c r="N64" s="83" t="s">
        <v>44</v>
      </c>
      <c r="O64" s="101" t="s">
        <v>215</v>
      </c>
      <c r="P64" s="92" t="s">
        <v>30</v>
      </c>
      <c r="Q64" s="108" t="s">
        <v>30</v>
      </c>
      <c r="R64" s="108"/>
      <c r="S64" s="108">
        <v>5</v>
      </c>
      <c r="T64" s="109">
        <v>45017</v>
      </c>
      <c r="U64" s="109">
        <v>45261</v>
      </c>
      <c r="V64" s="110" t="s">
        <v>244</v>
      </c>
    </row>
    <row r="65" ht="21" customHeight="1" spans="1:22">
      <c r="A65" s="83">
        <v>59</v>
      </c>
      <c r="B65" s="84" t="s">
        <v>27</v>
      </c>
      <c r="C65" s="84" t="s">
        <v>130</v>
      </c>
      <c r="D65" s="92" t="s">
        <v>212</v>
      </c>
      <c r="E65" s="90" t="s">
        <v>30</v>
      </c>
      <c r="F65" s="112"/>
      <c r="G65" s="112"/>
      <c r="H65" s="112" t="s">
        <v>167</v>
      </c>
      <c r="I65" s="112" t="s">
        <v>245</v>
      </c>
      <c r="J65" s="85" t="s">
        <v>246</v>
      </c>
      <c r="K65" s="100">
        <v>200000</v>
      </c>
      <c r="L65" s="100">
        <v>200000</v>
      </c>
      <c r="M65" s="83" t="s">
        <v>32</v>
      </c>
      <c r="N65" s="83" t="s">
        <v>44</v>
      </c>
      <c r="O65" s="101" t="s">
        <v>215</v>
      </c>
      <c r="P65" s="112" t="s">
        <v>30</v>
      </c>
      <c r="Q65" s="112" t="s">
        <v>30</v>
      </c>
      <c r="R65" s="112"/>
      <c r="S65" s="89">
        <v>1</v>
      </c>
      <c r="T65" s="109">
        <v>44986</v>
      </c>
      <c r="U65" s="109">
        <v>45139</v>
      </c>
      <c r="V65" s="110" t="s">
        <v>247</v>
      </c>
    </row>
    <row r="66" ht="36" customHeight="1" spans="1:22">
      <c r="A66" s="83">
        <v>60</v>
      </c>
      <c r="B66" s="84" t="s">
        <v>27</v>
      </c>
      <c r="C66" s="84" t="s">
        <v>130</v>
      </c>
      <c r="D66" s="92" t="s">
        <v>212</v>
      </c>
      <c r="E66" s="89" t="s">
        <v>30</v>
      </c>
      <c r="F66" s="86"/>
      <c r="G66" s="86"/>
      <c r="H66" s="89" t="s">
        <v>182</v>
      </c>
      <c r="I66" s="89" t="s">
        <v>248</v>
      </c>
      <c r="J66" s="85" t="s">
        <v>249</v>
      </c>
      <c r="K66" s="100">
        <v>3000000</v>
      </c>
      <c r="L66" s="100">
        <v>3000000</v>
      </c>
      <c r="M66" s="83" t="s">
        <v>32</v>
      </c>
      <c r="N66" s="83" t="s">
        <v>44</v>
      </c>
      <c r="O66" s="101" t="s">
        <v>215</v>
      </c>
      <c r="P66" s="92" t="s">
        <v>30</v>
      </c>
      <c r="Q66" s="108" t="s">
        <v>30</v>
      </c>
      <c r="R66" s="108"/>
      <c r="S66" s="108">
        <v>8</v>
      </c>
      <c r="T66" s="109">
        <v>44927</v>
      </c>
      <c r="U66" s="109">
        <v>45200</v>
      </c>
      <c r="V66" s="110" t="s">
        <v>250</v>
      </c>
    </row>
    <row r="67" ht="33" customHeight="1" spans="1:22">
      <c r="A67" s="83">
        <v>61</v>
      </c>
      <c r="B67" s="84" t="s">
        <v>27</v>
      </c>
      <c r="C67" s="84" t="s">
        <v>130</v>
      </c>
      <c r="D67" s="92" t="s">
        <v>212</v>
      </c>
      <c r="E67" s="89" t="s">
        <v>30</v>
      </c>
      <c r="F67" s="86"/>
      <c r="G67" s="86"/>
      <c r="H67" s="89" t="s">
        <v>69</v>
      </c>
      <c r="I67" s="89" t="s">
        <v>251</v>
      </c>
      <c r="J67" s="85" t="s">
        <v>252</v>
      </c>
      <c r="K67" s="100">
        <v>240000</v>
      </c>
      <c r="L67" s="100">
        <v>240000</v>
      </c>
      <c r="M67" s="83" t="s">
        <v>32</v>
      </c>
      <c r="N67" s="83" t="s">
        <v>44</v>
      </c>
      <c r="O67" s="101" t="s">
        <v>215</v>
      </c>
      <c r="P67" s="92" t="s">
        <v>30</v>
      </c>
      <c r="Q67" s="108" t="s">
        <v>30</v>
      </c>
      <c r="R67" s="108"/>
      <c r="S67" s="108">
        <v>1</v>
      </c>
      <c r="T67" s="111">
        <v>45017</v>
      </c>
      <c r="U67" s="109">
        <v>45231</v>
      </c>
      <c r="V67" s="110" t="s">
        <v>253</v>
      </c>
    </row>
    <row r="68" ht="29" customHeight="1" spans="1:22">
      <c r="A68" s="83">
        <v>62</v>
      </c>
      <c r="B68" s="84" t="s">
        <v>27</v>
      </c>
      <c r="C68" s="84" t="s">
        <v>130</v>
      </c>
      <c r="D68" s="92" t="s">
        <v>212</v>
      </c>
      <c r="E68" s="89" t="s">
        <v>30</v>
      </c>
      <c r="F68" s="86"/>
      <c r="G68" s="86"/>
      <c r="H68" s="89" t="s">
        <v>41</v>
      </c>
      <c r="I68" s="89" t="s">
        <v>254</v>
      </c>
      <c r="J68" s="85" t="s">
        <v>255</v>
      </c>
      <c r="K68" s="100">
        <v>400000</v>
      </c>
      <c r="L68" s="100">
        <v>400000</v>
      </c>
      <c r="M68" s="83" t="s">
        <v>32</v>
      </c>
      <c r="N68" s="83" t="s">
        <v>44</v>
      </c>
      <c r="O68" s="101" t="s">
        <v>215</v>
      </c>
      <c r="P68" s="92" t="s">
        <v>30</v>
      </c>
      <c r="Q68" s="108" t="s">
        <v>30</v>
      </c>
      <c r="R68" s="108"/>
      <c r="S68" s="108">
        <v>1</v>
      </c>
      <c r="T68" s="109">
        <v>45017</v>
      </c>
      <c r="U68" s="109">
        <v>45200</v>
      </c>
      <c r="V68" s="110" t="s">
        <v>256</v>
      </c>
    </row>
    <row r="69" ht="28" customHeight="1" spans="1:22">
      <c r="A69" s="83">
        <v>63</v>
      </c>
      <c r="B69" s="84" t="s">
        <v>27</v>
      </c>
      <c r="C69" s="84" t="s">
        <v>130</v>
      </c>
      <c r="D69" s="92" t="s">
        <v>212</v>
      </c>
      <c r="E69" s="89" t="s">
        <v>30</v>
      </c>
      <c r="F69" s="86"/>
      <c r="G69" s="86"/>
      <c r="H69" s="89" t="s">
        <v>41</v>
      </c>
      <c r="I69" s="89" t="s">
        <v>257</v>
      </c>
      <c r="J69" s="85" t="s">
        <v>258</v>
      </c>
      <c r="K69" s="100">
        <v>560000</v>
      </c>
      <c r="L69" s="100">
        <v>560000</v>
      </c>
      <c r="M69" s="83" t="s">
        <v>32</v>
      </c>
      <c r="N69" s="83" t="s">
        <v>44</v>
      </c>
      <c r="O69" s="101" t="s">
        <v>215</v>
      </c>
      <c r="P69" s="92" t="s">
        <v>30</v>
      </c>
      <c r="Q69" s="108" t="s">
        <v>30</v>
      </c>
      <c r="R69" s="108"/>
      <c r="S69" s="108">
        <v>1</v>
      </c>
      <c r="T69" s="109">
        <v>45017</v>
      </c>
      <c r="U69" s="109">
        <v>45261</v>
      </c>
      <c r="V69" s="110" t="s">
        <v>259</v>
      </c>
    </row>
    <row r="70" ht="26" customHeight="1" spans="1:22">
      <c r="A70" s="83">
        <v>64</v>
      </c>
      <c r="B70" s="89" t="s">
        <v>27</v>
      </c>
      <c r="C70" s="89" t="s">
        <v>130</v>
      </c>
      <c r="D70" s="113" t="s">
        <v>212</v>
      </c>
      <c r="E70" s="89" t="s">
        <v>30</v>
      </c>
      <c r="F70" s="86"/>
      <c r="G70" s="86"/>
      <c r="H70" s="89" t="s">
        <v>41</v>
      </c>
      <c r="I70" s="89" t="s">
        <v>108</v>
      </c>
      <c r="J70" s="110" t="s">
        <v>260</v>
      </c>
      <c r="K70" s="100">
        <v>200000</v>
      </c>
      <c r="L70" s="100">
        <v>200000</v>
      </c>
      <c r="M70" s="83" t="s">
        <v>32</v>
      </c>
      <c r="N70" s="83" t="s">
        <v>44</v>
      </c>
      <c r="O70" s="86" t="s">
        <v>215</v>
      </c>
      <c r="P70" s="92" t="s">
        <v>30</v>
      </c>
      <c r="Q70" s="108" t="s">
        <v>30</v>
      </c>
      <c r="R70" s="108"/>
      <c r="S70" s="108">
        <v>1</v>
      </c>
      <c r="T70" s="111">
        <v>45017</v>
      </c>
      <c r="U70" s="111">
        <v>45261</v>
      </c>
      <c r="V70" s="110" t="s">
        <v>261</v>
      </c>
    </row>
    <row r="71" ht="33" customHeight="1" spans="1:22">
      <c r="A71" s="83">
        <v>65</v>
      </c>
      <c r="B71" s="89" t="s">
        <v>27</v>
      </c>
      <c r="C71" s="89" t="s">
        <v>130</v>
      </c>
      <c r="D71" s="92" t="s">
        <v>212</v>
      </c>
      <c r="E71" s="89" t="s">
        <v>30</v>
      </c>
      <c r="F71" s="86"/>
      <c r="G71" s="86"/>
      <c r="H71" s="89" t="s">
        <v>41</v>
      </c>
      <c r="I71" s="89" t="s">
        <v>195</v>
      </c>
      <c r="J71" s="110" t="s">
        <v>262</v>
      </c>
      <c r="K71" s="100">
        <v>240000</v>
      </c>
      <c r="L71" s="100">
        <v>240000</v>
      </c>
      <c r="M71" s="83" t="s">
        <v>32</v>
      </c>
      <c r="N71" s="83" t="s">
        <v>44</v>
      </c>
      <c r="O71" s="86" t="s">
        <v>215</v>
      </c>
      <c r="P71" s="92" t="s">
        <v>30</v>
      </c>
      <c r="Q71" s="108" t="s">
        <v>30</v>
      </c>
      <c r="R71" s="108"/>
      <c r="S71" s="108">
        <v>65</v>
      </c>
      <c r="T71" s="109">
        <v>45017</v>
      </c>
      <c r="U71" s="109">
        <v>45170</v>
      </c>
      <c r="V71" s="110" t="s">
        <v>263</v>
      </c>
    </row>
    <row r="72" ht="36" customHeight="1" spans="1:22">
      <c r="A72" s="83">
        <v>66</v>
      </c>
      <c r="B72" s="89" t="s">
        <v>27</v>
      </c>
      <c r="C72" s="89" t="s">
        <v>130</v>
      </c>
      <c r="D72" s="92" t="s">
        <v>212</v>
      </c>
      <c r="E72" s="89" t="s">
        <v>30</v>
      </c>
      <c r="F72" s="86"/>
      <c r="G72" s="86"/>
      <c r="H72" s="89" t="s">
        <v>83</v>
      </c>
      <c r="I72" s="89" t="s">
        <v>264</v>
      </c>
      <c r="J72" s="110" t="s">
        <v>265</v>
      </c>
      <c r="K72" s="100">
        <v>240000</v>
      </c>
      <c r="L72" s="100">
        <v>240000</v>
      </c>
      <c r="M72" s="83" t="s">
        <v>32</v>
      </c>
      <c r="N72" s="83" t="s">
        <v>44</v>
      </c>
      <c r="O72" s="86" t="s">
        <v>215</v>
      </c>
      <c r="P72" s="92" t="s">
        <v>30</v>
      </c>
      <c r="Q72" s="108" t="s">
        <v>30</v>
      </c>
      <c r="R72" s="108"/>
      <c r="S72" s="108">
        <v>100</v>
      </c>
      <c r="T72" s="111">
        <v>44986</v>
      </c>
      <c r="U72" s="111">
        <v>45231</v>
      </c>
      <c r="V72" s="110" t="s">
        <v>266</v>
      </c>
    </row>
    <row r="73" ht="35" customHeight="1" spans="1:22">
      <c r="A73" s="83">
        <v>67</v>
      </c>
      <c r="B73" s="89" t="s">
        <v>27</v>
      </c>
      <c r="C73" s="89" t="s">
        <v>130</v>
      </c>
      <c r="D73" s="92" t="s">
        <v>212</v>
      </c>
      <c r="E73" s="89" t="s">
        <v>30</v>
      </c>
      <c r="F73" s="86"/>
      <c r="G73" s="86"/>
      <c r="H73" s="89" t="s">
        <v>83</v>
      </c>
      <c r="I73" s="89" t="s">
        <v>267</v>
      </c>
      <c r="J73" s="110" t="s">
        <v>268</v>
      </c>
      <c r="K73" s="100">
        <v>1200000</v>
      </c>
      <c r="L73" s="100">
        <v>1200000</v>
      </c>
      <c r="M73" s="83" t="s">
        <v>32</v>
      </c>
      <c r="N73" s="83" t="s">
        <v>44</v>
      </c>
      <c r="O73" s="86" t="s">
        <v>215</v>
      </c>
      <c r="P73" s="92" t="s">
        <v>30</v>
      </c>
      <c r="Q73" s="108" t="s">
        <v>30</v>
      </c>
      <c r="R73" s="108"/>
      <c r="S73" s="108">
        <v>20</v>
      </c>
      <c r="T73" s="111">
        <v>44986</v>
      </c>
      <c r="U73" s="111">
        <v>45200</v>
      </c>
      <c r="V73" s="110" t="s">
        <v>269</v>
      </c>
    </row>
    <row r="74" ht="27" customHeight="1" spans="1:22">
      <c r="A74" s="83">
        <v>68</v>
      </c>
      <c r="B74" s="89" t="s">
        <v>27</v>
      </c>
      <c r="C74" s="89" t="s">
        <v>130</v>
      </c>
      <c r="D74" s="92" t="s">
        <v>212</v>
      </c>
      <c r="E74" s="89" t="s">
        <v>30</v>
      </c>
      <c r="F74" s="86"/>
      <c r="G74" s="86"/>
      <c r="H74" s="89" t="s">
        <v>48</v>
      </c>
      <c r="I74" s="89" t="s">
        <v>53</v>
      </c>
      <c r="J74" s="110" t="s">
        <v>270</v>
      </c>
      <c r="K74" s="100">
        <v>268000</v>
      </c>
      <c r="L74" s="100">
        <v>268000</v>
      </c>
      <c r="M74" s="83" t="s">
        <v>32</v>
      </c>
      <c r="N74" s="83" t="s">
        <v>44</v>
      </c>
      <c r="O74" s="86" t="s">
        <v>215</v>
      </c>
      <c r="P74" s="92" t="s">
        <v>30</v>
      </c>
      <c r="Q74" s="108" t="s">
        <v>30</v>
      </c>
      <c r="R74" s="108"/>
      <c r="S74" s="108">
        <v>648</v>
      </c>
      <c r="T74" s="111">
        <v>45047</v>
      </c>
      <c r="U74" s="111">
        <v>45139</v>
      </c>
      <c r="V74" s="110" t="s">
        <v>271</v>
      </c>
    </row>
    <row r="75" ht="36" customHeight="1" spans="1:22">
      <c r="A75" s="83">
        <v>69</v>
      </c>
      <c r="B75" s="89" t="s">
        <v>27</v>
      </c>
      <c r="C75" s="89" t="s">
        <v>130</v>
      </c>
      <c r="D75" s="92" t="s">
        <v>272</v>
      </c>
      <c r="E75" s="89" t="s">
        <v>30</v>
      </c>
      <c r="F75" s="86"/>
      <c r="G75" s="86"/>
      <c r="H75" s="89" t="s">
        <v>98</v>
      </c>
      <c r="I75" s="89" t="s">
        <v>99</v>
      </c>
      <c r="J75" s="110" t="s">
        <v>273</v>
      </c>
      <c r="K75" s="100">
        <v>2000000</v>
      </c>
      <c r="L75" s="100">
        <v>2000000</v>
      </c>
      <c r="M75" s="83" t="s">
        <v>32</v>
      </c>
      <c r="N75" s="83" t="s">
        <v>44</v>
      </c>
      <c r="O75" s="86" t="s">
        <v>215</v>
      </c>
      <c r="P75" s="92" t="s">
        <v>30</v>
      </c>
      <c r="Q75" s="108" t="s">
        <v>30</v>
      </c>
      <c r="R75" s="108"/>
      <c r="S75" s="108">
        <v>5</v>
      </c>
      <c r="T75" s="111">
        <v>44986</v>
      </c>
      <c r="U75" s="111">
        <v>45231</v>
      </c>
      <c r="V75" s="110" t="s">
        <v>274</v>
      </c>
    </row>
    <row r="76" ht="25" customHeight="1" spans="1:22">
      <c r="A76" s="83">
        <v>70</v>
      </c>
      <c r="B76" s="89" t="s">
        <v>27</v>
      </c>
      <c r="C76" s="89" t="s">
        <v>130</v>
      </c>
      <c r="D76" s="92" t="s">
        <v>275</v>
      </c>
      <c r="E76" s="89" t="s">
        <v>30</v>
      </c>
      <c r="F76" s="86"/>
      <c r="G76" s="86"/>
      <c r="H76" s="89" t="s">
        <v>57</v>
      </c>
      <c r="I76" s="89" t="s">
        <v>276</v>
      </c>
      <c r="J76" s="110" t="s">
        <v>277</v>
      </c>
      <c r="K76" s="100">
        <v>2000000</v>
      </c>
      <c r="L76" s="100">
        <v>2000000</v>
      </c>
      <c r="M76" s="83" t="s">
        <v>32</v>
      </c>
      <c r="N76" s="83" t="s">
        <v>44</v>
      </c>
      <c r="O76" s="86" t="s">
        <v>215</v>
      </c>
      <c r="P76" s="92" t="s">
        <v>30</v>
      </c>
      <c r="Q76" s="108" t="s">
        <v>30</v>
      </c>
      <c r="R76" s="108"/>
      <c r="S76" s="108">
        <v>10</v>
      </c>
      <c r="T76" s="111">
        <v>44986</v>
      </c>
      <c r="U76" s="111">
        <v>45261</v>
      </c>
      <c r="V76" s="110" t="s">
        <v>278</v>
      </c>
    </row>
    <row r="77" ht="65" customHeight="1" spans="1:22">
      <c r="A77" s="83">
        <v>71</v>
      </c>
      <c r="B77" s="89" t="s">
        <v>27</v>
      </c>
      <c r="C77" s="89" t="s">
        <v>279</v>
      </c>
      <c r="D77" s="92" t="s">
        <v>280</v>
      </c>
      <c r="E77" s="89" t="s">
        <v>30</v>
      </c>
      <c r="F77" s="86"/>
      <c r="G77" s="86"/>
      <c r="H77" s="89" t="s">
        <v>93</v>
      </c>
      <c r="I77" s="89" t="s">
        <v>53</v>
      </c>
      <c r="J77" s="110" t="s">
        <v>281</v>
      </c>
      <c r="K77" s="100">
        <v>3000000</v>
      </c>
      <c r="L77" s="100">
        <v>3000000</v>
      </c>
      <c r="M77" s="83" t="s">
        <v>32</v>
      </c>
      <c r="N77" s="83" t="s">
        <v>44</v>
      </c>
      <c r="O77" s="86" t="s">
        <v>282</v>
      </c>
      <c r="P77" s="92" t="s">
        <v>30</v>
      </c>
      <c r="Q77" s="108" t="s">
        <v>30</v>
      </c>
      <c r="R77" s="108"/>
      <c r="S77" s="108">
        <v>11</v>
      </c>
      <c r="T77" s="111">
        <v>45017</v>
      </c>
      <c r="U77" s="111">
        <v>45200</v>
      </c>
      <c r="V77" s="110" t="s">
        <v>283</v>
      </c>
    </row>
    <row r="78" ht="66" customHeight="1" spans="1:22">
      <c r="A78" s="83">
        <v>72</v>
      </c>
      <c r="B78" s="89" t="s">
        <v>27</v>
      </c>
      <c r="C78" s="89" t="s">
        <v>130</v>
      </c>
      <c r="D78" s="92" t="s">
        <v>284</v>
      </c>
      <c r="E78" s="89" t="s">
        <v>30</v>
      </c>
      <c r="F78" s="86"/>
      <c r="G78" s="86"/>
      <c r="H78" s="89" t="s">
        <v>208</v>
      </c>
      <c r="I78" s="89" t="s">
        <v>285</v>
      </c>
      <c r="J78" s="110" t="s">
        <v>286</v>
      </c>
      <c r="K78" s="100">
        <v>1500000</v>
      </c>
      <c r="L78" s="100">
        <v>1500000</v>
      </c>
      <c r="M78" s="83" t="s">
        <v>32</v>
      </c>
      <c r="N78" s="83" t="s">
        <v>44</v>
      </c>
      <c r="O78" s="86" t="s">
        <v>282</v>
      </c>
      <c r="P78" s="92" t="s">
        <v>30</v>
      </c>
      <c r="Q78" s="108" t="s">
        <v>30</v>
      </c>
      <c r="R78" s="108"/>
      <c r="S78" s="108">
        <v>1</v>
      </c>
      <c r="T78" s="111">
        <v>44986</v>
      </c>
      <c r="U78" s="111">
        <v>45261</v>
      </c>
      <c r="V78" s="110" t="s">
        <v>287</v>
      </c>
    </row>
    <row r="79" ht="64" customHeight="1" spans="1:22">
      <c r="A79" s="83">
        <v>73</v>
      </c>
      <c r="B79" s="89" t="s">
        <v>27</v>
      </c>
      <c r="C79" s="89" t="s">
        <v>288</v>
      </c>
      <c r="D79" s="92" t="s">
        <v>289</v>
      </c>
      <c r="E79" s="92" t="s">
        <v>30</v>
      </c>
      <c r="F79" s="92"/>
      <c r="G79" s="92"/>
      <c r="H79" s="92" t="s">
        <v>208</v>
      </c>
      <c r="I79" s="92" t="s">
        <v>290</v>
      </c>
      <c r="J79" s="92" t="s">
        <v>291</v>
      </c>
      <c r="K79" s="92">
        <v>180000</v>
      </c>
      <c r="L79" s="92">
        <v>180000</v>
      </c>
      <c r="M79" s="92" t="s">
        <v>32</v>
      </c>
      <c r="N79" s="92" t="s">
        <v>44</v>
      </c>
      <c r="O79" s="92" t="s">
        <v>282</v>
      </c>
      <c r="P79" s="92" t="s">
        <v>30</v>
      </c>
      <c r="Q79" s="92" t="s">
        <v>30</v>
      </c>
      <c r="R79" s="92"/>
      <c r="S79" s="92">
        <v>48</v>
      </c>
      <c r="T79" s="111">
        <v>44986</v>
      </c>
      <c r="U79" s="111">
        <v>45139</v>
      </c>
      <c r="V79" s="92" t="s">
        <v>292</v>
      </c>
    </row>
    <row r="80" ht="63" customHeight="1" spans="1:22">
      <c r="A80" s="83">
        <v>74</v>
      </c>
      <c r="B80" s="86" t="s">
        <v>27</v>
      </c>
      <c r="C80" s="86" t="s">
        <v>288</v>
      </c>
      <c r="D80" s="92" t="s">
        <v>293</v>
      </c>
      <c r="E80" s="92" t="s">
        <v>30</v>
      </c>
      <c r="F80" s="92"/>
      <c r="G80" s="92"/>
      <c r="H80" s="92" t="s">
        <v>182</v>
      </c>
      <c r="I80" s="92" t="s">
        <v>294</v>
      </c>
      <c r="J80" s="92" t="s">
        <v>295</v>
      </c>
      <c r="K80" s="92">
        <v>600000</v>
      </c>
      <c r="L80" s="92">
        <v>600000</v>
      </c>
      <c r="M80" s="92" t="s">
        <v>32</v>
      </c>
      <c r="N80" s="92" t="s">
        <v>44</v>
      </c>
      <c r="O80" s="92" t="s">
        <v>282</v>
      </c>
      <c r="P80" s="92" t="s">
        <v>30</v>
      </c>
      <c r="Q80" s="92" t="s">
        <v>30</v>
      </c>
      <c r="R80" s="92"/>
      <c r="S80" s="92">
        <v>30</v>
      </c>
      <c r="T80" s="111">
        <v>44986</v>
      </c>
      <c r="U80" s="111">
        <v>45170</v>
      </c>
      <c r="V80" s="92" t="s">
        <v>296</v>
      </c>
    </row>
    <row r="81" ht="66" customHeight="1" spans="1:22">
      <c r="A81" s="83">
        <v>75</v>
      </c>
      <c r="B81" s="89" t="s">
        <v>27</v>
      </c>
      <c r="C81" s="89" t="s">
        <v>288</v>
      </c>
      <c r="D81" s="92" t="s">
        <v>297</v>
      </c>
      <c r="E81" s="92" t="s">
        <v>30</v>
      </c>
      <c r="F81" s="92"/>
      <c r="G81" s="92"/>
      <c r="H81" s="92" t="s">
        <v>98</v>
      </c>
      <c r="I81" s="92" t="s">
        <v>298</v>
      </c>
      <c r="J81" s="92" t="s">
        <v>299</v>
      </c>
      <c r="K81" s="92">
        <v>1380000</v>
      </c>
      <c r="L81" s="92">
        <v>1380000</v>
      </c>
      <c r="M81" s="92" t="s">
        <v>32</v>
      </c>
      <c r="N81" s="92" t="s">
        <v>44</v>
      </c>
      <c r="O81" s="92" t="s">
        <v>282</v>
      </c>
      <c r="P81" s="92" t="s">
        <v>30</v>
      </c>
      <c r="Q81" s="92" t="s">
        <v>30</v>
      </c>
      <c r="R81" s="92"/>
      <c r="S81" s="92">
        <v>40</v>
      </c>
      <c r="T81" s="111">
        <v>44986</v>
      </c>
      <c r="U81" s="111">
        <v>45108</v>
      </c>
      <c r="V81" s="92" t="s">
        <v>300</v>
      </c>
    </row>
    <row r="82" ht="86" customHeight="1" spans="1:22">
      <c r="A82" s="83">
        <v>76</v>
      </c>
      <c r="B82" s="86" t="s">
        <v>27</v>
      </c>
      <c r="C82" s="86" t="s">
        <v>288</v>
      </c>
      <c r="D82" s="92" t="s">
        <v>301</v>
      </c>
      <c r="E82" s="92" t="s">
        <v>30</v>
      </c>
      <c r="F82" s="92"/>
      <c r="G82" s="92"/>
      <c r="H82" s="92" t="s">
        <v>152</v>
      </c>
      <c r="I82" s="92" t="s">
        <v>302</v>
      </c>
      <c r="J82" s="92" t="s">
        <v>303</v>
      </c>
      <c r="K82" s="92">
        <v>1500000</v>
      </c>
      <c r="L82" s="92">
        <v>1500000</v>
      </c>
      <c r="M82" s="92" t="s">
        <v>32</v>
      </c>
      <c r="N82" s="92" t="s">
        <v>44</v>
      </c>
      <c r="O82" s="92" t="s">
        <v>282</v>
      </c>
      <c r="P82" s="92" t="s">
        <v>30</v>
      </c>
      <c r="Q82" s="92" t="s">
        <v>30</v>
      </c>
      <c r="R82" s="92"/>
      <c r="S82" s="92">
        <v>20</v>
      </c>
      <c r="T82" s="111">
        <v>44927</v>
      </c>
      <c r="U82" s="111">
        <v>45261</v>
      </c>
      <c r="V82" s="92" t="s">
        <v>304</v>
      </c>
    </row>
    <row r="83" ht="63" customHeight="1" spans="1:22">
      <c r="A83" s="83">
        <v>77</v>
      </c>
      <c r="B83" s="86" t="s">
        <v>27</v>
      </c>
      <c r="C83" s="86" t="s">
        <v>288</v>
      </c>
      <c r="D83" s="92" t="s">
        <v>305</v>
      </c>
      <c r="E83" s="92" t="s">
        <v>30</v>
      </c>
      <c r="F83" s="92"/>
      <c r="G83" s="92"/>
      <c r="H83" s="92" t="s">
        <v>69</v>
      </c>
      <c r="I83" s="92" t="s">
        <v>179</v>
      </c>
      <c r="J83" s="92" t="s">
        <v>306</v>
      </c>
      <c r="K83" s="92">
        <v>120000</v>
      </c>
      <c r="L83" s="92">
        <v>120000</v>
      </c>
      <c r="M83" s="92" t="s">
        <v>32</v>
      </c>
      <c r="N83" s="92" t="s">
        <v>44</v>
      </c>
      <c r="O83" s="92" t="s">
        <v>282</v>
      </c>
      <c r="P83" s="92" t="s">
        <v>30</v>
      </c>
      <c r="Q83" s="92" t="s">
        <v>30</v>
      </c>
      <c r="R83" s="92"/>
      <c r="S83" s="92"/>
      <c r="T83" s="111">
        <v>45017</v>
      </c>
      <c r="U83" s="111">
        <v>45200</v>
      </c>
      <c r="V83" s="92" t="s">
        <v>307</v>
      </c>
    </row>
    <row r="84" ht="66" customHeight="1" spans="1:22">
      <c r="A84" s="83">
        <v>78</v>
      </c>
      <c r="B84" s="86" t="s">
        <v>27</v>
      </c>
      <c r="C84" s="86" t="s">
        <v>288</v>
      </c>
      <c r="D84" s="92" t="s">
        <v>308</v>
      </c>
      <c r="E84" s="92" t="s">
        <v>30</v>
      </c>
      <c r="F84" s="92"/>
      <c r="G84" s="92"/>
      <c r="H84" s="92" t="s">
        <v>152</v>
      </c>
      <c r="I84" s="92" t="s">
        <v>309</v>
      </c>
      <c r="J84" s="92" t="s">
        <v>310</v>
      </c>
      <c r="K84" s="92">
        <v>3000000</v>
      </c>
      <c r="L84" s="92">
        <v>3000000</v>
      </c>
      <c r="M84" s="92" t="s">
        <v>32</v>
      </c>
      <c r="N84" s="92" t="s">
        <v>44</v>
      </c>
      <c r="O84" s="92" t="s">
        <v>282</v>
      </c>
      <c r="P84" s="92" t="s">
        <v>30</v>
      </c>
      <c r="Q84" s="92" t="s">
        <v>30</v>
      </c>
      <c r="R84" s="92"/>
      <c r="S84" s="92"/>
      <c r="T84" s="111">
        <v>44927</v>
      </c>
      <c r="U84" s="111">
        <v>2023</v>
      </c>
      <c r="V84" s="92" t="s">
        <v>311</v>
      </c>
    </row>
    <row r="85" ht="55.5" customHeight="1" spans="1:22">
      <c r="A85" s="83">
        <v>79</v>
      </c>
      <c r="B85" s="86" t="s">
        <v>27</v>
      </c>
      <c r="C85" s="86" t="s">
        <v>288</v>
      </c>
      <c r="D85" s="92" t="s">
        <v>312</v>
      </c>
      <c r="E85" s="92" t="s">
        <v>30</v>
      </c>
      <c r="F85" s="92"/>
      <c r="G85" s="92"/>
      <c r="H85" s="92"/>
      <c r="I85" s="92"/>
      <c r="J85" s="92" t="s">
        <v>313</v>
      </c>
      <c r="K85" s="92">
        <v>5000000</v>
      </c>
      <c r="L85" s="92">
        <v>5000000</v>
      </c>
      <c r="M85" s="92" t="s">
        <v>32</v>
      </c>
      <c r="N85" s="92" t="s">
        <v>44</v>
      </c>
      <c r="O85" s="92" t="s">
        <v>282</v>
      </c>
      <c r="P85" s="92" t="s">
        <v>30</v>
      </c>
      <c r="Q85" s="92" t="s">
        <v>30</v>
      </c>
      <c r="R85" s="92"/>
      <c r="S85" s="92"/>
      <c r="T85" s="111">
        <v>44927</v>
      </c>
      <c r="U85" s="111">
        <v>45261</v>
      </c>
      <c r="V85" s="92" t="s">
        <v>314</v>
      </c>
    </row>
    <row r="86" ht="55.5" customHeight="1" spans="1:22">
      <c r="A86" s="83">
        <v>80</v>
      </c>
      <c r="B86" s="86" t="s">
        <v>27</v>
      </c>
      <c r="C86" s="86" t="s">
        <v>28</v>
      </c>
      <c r="D86" s="92" t="s">
        <v>315</v>
      </c>
      <c r="E86" s="92" t="s">
        <v>30</v>
      </c>
      <c r="F86" s="92"/>
      <c r="G86" s="92"/>
      <c r="H86" s="92"/>
      <c r="I86" s="92"/>
      <c r="J86" s="92" t="s">
        <v>316</v>
      </c>
      <c r="K86" s="92">
        <v>2000000</v>
      </c>
      <c r="L86" s="92">
        <v>2000000</v>
      </c>
      <c r="M86" s="92" t="s">
        <v>32</v>
      </c>
      <c r="N86" s="92" t="s">
        <v>44</v>
      </c>
      <c r="O86" s="92" t="s">
        <v>282</v>
      </c>
      <c r="P86" s="92" t="s">
        <v>30</v>
      </c>
      <c r="Q86" s="92" t="s">
        <v>30</v>
      </c>
      <c r="R86" s="92"/>
      <c r="S86" s="92">
        <v>1280</v>
      </c>
      <c r="T86" s="111">
        <v>45047</v>
      </c>
      <c r="U86" s="111">
        <v>45231</v>
      </c>
      <c r="V86" s="92" t="s">
        <v>317</v>
      </c>
    </row>
    <row r="87" ht="64" customHeight="1" spans="1:22">
      <c r="A87" s="83">
        <v>81</v>
      </c>
      <c r="B87" s="86" t="s">
        <v>27</v>
      </c>
      <c r="C87" s="86" t="s">
        <v>28</v>
      </c>
      <c r="D87" s="92" t="s">
        <v>318</v>
      </c>
      <c r="E87" s="92" t="s">
        <v>30</v>
      </c>
      <c r="F87" s="92"/>
      <c r="G87" s="92"/>
      <c r="H87" s="92"/>
      <c r="I87" s="92"/>
      <c r="J87" s="92" t="s">
        <v>319</v>
      </c>
      <c r="K87" s="92">
        <v>1060000</v>
      </c>
      <c r="L87" s="92">
        <v>1060000</v>
      </c>
      <c r="M87" s="92" t="s">
        <v>32</v>
      </c>
      <c r="N87" s="92" t="s">
        <v>44</v>
      </c>
      <c r="O87" s="92" t="s">
        <v>282</v>
      </c>
      <c r="P87" s="92" t="s">
        <v>30</v>
      </c>
      <c r="Q87" s="92" t="s">
        <v>30</v>
      </c>
      <c r="R87" s="92"/>
      <c r="S87" s="92"/>
      <c r="T87" s="111">
        <v>44927</v>
      </c>
      <c r="U87" s="111">
        <v>45261</v>
      </c>
      <c r="V87" s="92" t="s">
        <v>320</v>
      </c>
    </row>
    <row r="88" ht="64" customHeight="1" spans="1:22">
      <c r="A88" s="83">
        <v>82</v>
      </c>
      <c r="B88" s="86" t="s">
        <v>27</v>
      </c>
      <c r="C88" s="86" t="s">
        <v>321</v>
      </c>
      <c r="D88" s="92" t="s">
        <v>322</v>
      </c>
      <c r="E88" s="92" t="s">
        <v>323</v>
      </c>
      <c r="F88" s="92"/>
      <c r="G88" s="92"/>
      <c r="H88" s="92"/>
      <c r="I88" s="92"/>
      <c r="J88" s="92" t="s">
        <v>324</v>
      </c>
      <c r="K88" s="92">
        <v>3000000</v>
      </c>
      <c r="L88" s="92">
        <v>3000000</v>
      </c>
      <c r="M88" s="92" t="s">
        <v>32</v>
      </c>
      <c r="N88" s="92" t="s">
        <v>44</v>
      </c>
      <c r="O88" s="92" t="s">
        <v>282</v>
      </c>
      <c r="P88" s="92" t="s">
        <v>323</v>
      </c>
      <c r="Q88" s="92" t="s">
        <v>323</v>
      </c>
      <c r="R88" s="92"/>
      <c r="S88" s="92">
        <v>4500</v>
      </c>
      <c r="T88" s="111">
        <v>44927</v>
      </c>
      <c r="U88" s="111">
        <v>45261</v>
      </c>
      <c r="V88" s="92" t="s">
        <v>325</v>
      </c>
    </row>
    <row r="89" ht="64" customHeight="1" spans="1:22">
      <c r="A89" s="83">
        <v>83</v>
      </c>
      <c r="B89" s="86" t="s">
        <v>326</v>
      </c>
      <c r="C89" s="86" t="s">
        <v>327</v>
      </c>
      <c r="D89" s="92" t="s">
        <v>328</v>
      </c>
      <c r="E89" s="92" t="s">
        <v>323</v>
      </c>
      <c r="F89" s="92"/>
      <c r="G89" s="92"/>
      <c r="H89" s="92"/>
      <c r="I89" s="92"/>
      <c r="J89" s="92" t="s">
        <v>329</v>
      </c>
      <c r="K89" s="92">
        <v>3600000</v>
      </c>
      <c r="L89" s="92">
        <v>3600000</v>
      </c>
      <c r="M89" s="92" t="s">
        <v>32</v>
      </c>
      <c r="N89" s="92" t="s">
        <v>44</v>
      </c>
      <c r="O89" s="92" t="s">
        <v>282</v>
      </c>
      <c r="P89" s="92" t="s">
        <v>323</v>
      </c>
      <c r="Q89" s="92" t="s">
        <v>323</v>
      </c>
      <c r="R89" s="92"/>
      <c r="S89" s="92">
        <v>1200</v>
      </c>
      <c r="T89" s="111">
        <v>44986</v>
      </c>
      <c r="U89" s="111">
        <v>45231</v>
      </c>
      <c r="V89" s="92" t="s">
        <v>330</v>
      </c>
    </row>
    <row r="90" ht="63" customHeight="1" spans="1:22">
      <c r="A90" s="83">
        <v>84</v>
      </c>
      <c r="B90" s="86" t="s">
        <v>331</v>
      </c>
      <c r="C90" s="86" t="s">
        <v>332</v>
      </c>
      <c r="D90" s="92" t="s">
        <v>333</v>
      </c>
      <c r="E90" s="92" t="s">
        <v>323</v>
      </c>
      <c r="F90" s="92"/>
      <c r="G90" s="92"/>
      <c r="H90" s="92"/>
      <c r="I90" s="92"/>
      <c r="J90" s="92" t="s">
        <v>334</v>
      </c>
      <c r="K90" s="92">
        <v>350000</v>
      </c>
      <c r="L90" s="92">
        <v>350000</v>
      </c>
      <c r="M90" s="92" t="s">
        <v>32</v>
      </c>
      <c r="N90" s="92" t="s">
        <v>44</v>
      </c>
      <c r="O90" s="92" t="s">
        <v>282</v>
      </c>
      <c r="P90" s="92" t="s">
        <v>323</v>
      </c>
      <c r="Q90" s="92" t="s">
        <v>323</v>
      </c>
      <c r="R90" s="92"/>
      <c r="S90" s="92">
        <v>100</v>
      </c>
      <c r="T90" s="111">
        <v>44986</v>
      </c>
      <c r="U90" s="111">
        <v>45200</v>
      </c>
      <c r="V90" s="92" t="s">
        <v>335</v>
      </c>
    </row>
    <row r="91" ht="55.5" customHeight="1" spans="1:22">
      <c r="A91" s="83">
        <v>85</v>
      </c>
      <c r="B91" s="86" t="s">
        <v>331</v>
      </c>
      <c r="C91" s="86" t="s">
        <v>336</v>
      </c>
      <c r="D91" s="92" t="s">
        <v>337</v>
      </c>
      <c r="E91" s="92" t="s">
        <v>323</v>
      </c>
      <c r="F91" s="92"/>
      <c r="G91" s="92"/>
      <c r="H91" s="92"/>
      <c r="I91" s="92"/>
      <c r="J91" s="92" t="s">
        <v>338</v>
      </c>
      <c r="K91" s="92">
        <v>400000</v>
      </c>
      <c r="L91" s="92">
        <v>400000</v>
      </c>
      <c r="M91" s="92" t="s">
        <v>32</v>
      </c>
      <c r="N91" s="92" t="s">
        <v>44</v>
      </c>
      <c r="O91" s="92" t="s">
        <v>282</v>
      </c>
      <c r="P91" s="92" t="s">
        <v>323</v>
      </c>
      <c r="Q91" s="92" t="s">
        <v>323</v>
      </c>
      <c r="R91" s="92"/>
      <c r="S91" s="92">
        <v>500</v>
      </c>
      <c r="T91" s="111">
        <v>44927</v>
      </c>
      <c r="U91" s="111">
        <v>45261</v>
      </c>
      <c r="V91" s="92" t="s">
        <v>339</v>
      </c>
    </row>
    <row r="92" ht="63" customHeight="1" spans="1:22">
      <c r="A92" s="83">
        <v>86</v>
      </c>
      <c r="B92" s="86" t="s">
        <v>27</v>
      </c>
      <c r="C92" s="86" t="s">
        <v>340</v>
      </c>
      <c r="D92" s="92" t="s">
        <v>341</v>
      </c>
      <c r="E92" s="92" t="s">
        <v>323</v>
      </c>
      <c r="F92" s="92"/>
      <c r="G92" s="92"/>
      <c r="H92" s="92" t="s">
        <v>342</v>
      </c>
      <c r="I92" s="92"/>
      <c r="J92" s="92" t="s">
        <v>343</v>
      </c>
      <c r="K92" s="92">
        <v>610530</v>
      </c>
      <c r="L92" s="92">
        <v>610530</v>
      </c>
      <c r="M92" s="92" t="s">
        <v>32</v>
      </c>
      <c r="N92" s="92" t="s">
        <v>44</v>
      </c>
      <c r="O92" s="92" t="s">
        <v>282</v>
      </c>
      <c r="P92" s="92" t="s">
        <v>323</v>
      </c>
      <c r="Q92" s="92" t="s">
        <v>323</v>
      </c>
      <c r="R92" s="92"/>
      <c r="S92" s="92"/>
      <c r="T92" s="111">
        <v>44927</v>
      </c>
      <c r="U92" s="111">
        <v>45261</v>
      </c>
      <c r="V92" s="92" t="s">
        <v>344</v>
      </c>
    </row>
    <row r="93" ht="64" customHeight="1" spans="1:22">
      <c r="A93" s="83">
        <v>87</v>
      </c>
      <c r="B93" s="86" t="s">
        <v>331</v>
      </c>
      <c r="C93" s="86" t="s">
        <v>279</v>
      </c>
      <c r="D93" s="92" t="s">
        <v>345</v>
      </c>
      <c r="E93" s="92" t="s">
        <v>323</v>
      </c>
      <c r="F93" s="92"/>
      <c r="G93" s="92"/>
      <c r="H93" s="92"/>
      <c r="I93" s="92"/>
      <c r="J93" s="92" t="s">
        <v>346</v>
      </c>
      <c r="K93" s="92">
        <v>1000000</v>
      </c>
      <c r="L93" s="92">
        <v>1000000</v>
      </c>
      <c r="M93" s="92" t="s">
        <v>32</v>
      </c>
      <c r="N93" s="92" t="s">
        <v>44</v>
      </c>
      <c r="O93" s="92" t="s">
        <v>282</v>
      </c>
      <c r="P93" s="92" t="s">
        <v>323</v>
      </c>
      <c r="Q93" s="92" t="s">
        <v>323</v>
      </c>
      <c r="R93" s="92"/>
      <c r="S93" s="92"/>
      <c r="T93" s="111">
        <v>45078</v>
      </c>
      <c r="U93" s="111">
        <v>45200</v>
      </c>
      <c r="V93" s="92" t="s">
        <v>347</v>
      </c>
    </row>
    <row r="94" ht="62" customHeight="1" spans="1:22">
      <c r="A94" s="83">
        <v>88</v>
      </c>
      <c r="B94" s="86" t="s">
        <v>348</v>
      </c>
      <c r="C94" s="86" t="s">
        <v>349</v>
      </c>
      <c r="D94" s="92" t="s">
        <v>350</v>
      </c>
      <c r="E94" s="92" t="s">
        <v>30</v>
      </c>
      <c r="F94" s="92"/>
      <c r="G94" s="92"/>
      <c r="H94" s="92"/>
      <c r="I94" s="92"/>
      <c r="J94" s="92" t="s">
        <v>351</v>
      </c>
      <c r="K94" s="92">
        <v>5700000</v>
      </c>
      <c r="L94" s="92">
        <v>5700000</v>
      </c>
      <c r="M94" s="92" t="s">
        <v>32</v>
      </c>
      <c r="N94" s="92" t="s">
        <v>44</v>
      </c>
      <c r="O94" s="92" t="s">
        <v>282</v>
      </c>
      <c r="P94" s="92" t="s">
        <v>30</v>
      </c>
      <c r="Q94" s="92" t="s">
        <v>30</v>
      </c>
      <c r="R94" s="92"/>
      <c r="S94" s="92"/>
      <c r="T94" s="111">
        <v>45017</v>
      </c>
      <c r="U94" s="111">
        <v>45261</v>
      </c>
      <c r="V94" s="92" t="s">
        <v>352</v>
      </c>
    </row>
    <row r="95" ht="66" customHeight="1" spans="1:22">
      <c r="A95" s="83">
        <v>89</v>
      </c>
      <c r="B95" s="86" t="s">
        <v>348</v>
      </c>
      <c r="C95" s="86" t="s">
        <v>349</v>
      </c>
      <c r="D95" s="92" t="s">
        <v>353</v>
      </c>
      <c r="E95" s="92" t="s">
        <v>323</v>
      </c>
      <c r="F95" s="92"/>
      <c r="G95" s="92"/>
      <c r="H95" s="92"/>
      <c r="I95" s="92"/>
      <c r="J95" s="92" t="s">
        <v>354</v>
      </c>
      <c r="K95" s="92">
        <v>0</v>
      </c>
      <c r="L95" s="92">
        <v>0</v>
      </c>
      <c r="M95" s="92" t="s">
        <v>32</v>
      </c>
      <c r="N95" s="92" t="s">
        <v>44</v>
      </c>
      <c r="O95" s="92" t="s">
        <v>282</v>
      </c>
      <c r="P95" s="92" t="s">
        <v>323</v>
      </c>
      <c r="Q95" s="92" t="s">
        <v>323</v>
      </c>
      <c r="R95" s="92"/>
      <c r="S95" s="92">
        <v>41</v>
      </c>
      <c r="T95" s="111">
        <v>45017</v>
      </c>
      <c r="U95" s="111">
        <v>45200</v>
      </c>
      <c r="V95" s="92" t="s">
        <v>355</v>
      </c>
    </row>
    <row r="96" ht="66" customHeight="1" spans="1:22">
      <c r="A96" s="83">
        <v>90</v>
      </c>
      <c r="B96" s="86" t="s">
        <v>348</v>
      </c>
      <c r="C96" s="86" t="s">
        <v>349</v>
      </c>
      <c r="D96" s="92" t="s">
        <v>356</v>
      </c>
      <c r="E96" s="92" t="s">
        <v>323</v>
      </c>
      <c r="F96" s="92"/>
      <c r="G96" s="92"/>
      <c r="H96" s="92"/>
      <c r="I96" s="92"/>
      <c r="J96" s="92" t="s">
        <v>357</v>
      </c>
      <c r="K96" s="92">
        <v>10000000</v>
      </c>
      <c r="L96" s="92">
        <v>10000000</v>
      </c>
      <c r="M96" s="92" t="s">
        <v>32</v>
      </c>
      <c r="N96" s="92" t="s">
        <v>44</v>
      </c>
      <c r="O96" s="92" t="s">
        <v>282</v>
      </c>
      <c r="P96" s="92" t="s">
        <v>323</v>
      </c>
      <c r="Q96" s="92" t="s">
        <v>323</v>
      </c>
      <c r="R96" s="92"/>
      <c r="S96" s="92">
        <v>95</v>
      </c>
      <c r="T96" s="111">
        <v>44986</v>
      </c>
      <c r="U96" s="111">
        <v>45261</v>
      </c>
      <c r="V96" s="92" t="s">
        <v>358</v>
      </c>
    </row>
    <row r="97" ht="77" customHeight="1" spans="1:22">
      <c r="A97" s="83">
        <v>91</v>
      </c>
      <c r="B97" s="86" t="s">
        <v>348</v>
      </c>
      <c r="C97" s="86" t="s">
        <v>349</v>
      </c>
      <c r="D97" s="92" t="s">
        <v>359</v>
      </c>
      <c r="E97" s="92" t="s">
        <v>323</v>
      </c>
      <c r="F97" s="92"/>
      <c r="G97" s="92"/>
      <c r="H97" s="92" t="s">
        <v>136</v>
      </c>
      <c r="I97" s="92"/>
      <c r="J97" s="114" t="s">
        <v>360</v>
      </c>
      <c r="K97" s="92">
        <v>4000000</v>
      </c>
      <c r="L97" s="92">
        <v>4000000</v>
      </c>
      <c r="M97" s="92" t="s">
        <v>32</v>
      </c>
      <c r="N97" s="92" t="s">
        <v>44</v>
      </c>
      <c r="O97" s="92" t="s">
        <v>282</v>
      </c>
      <c r="P97" s="92" t="s">
        <v>323</v>
      </c>
      <c r="Q97" s="92" t="s">
        <v>323</v>
      </c>
      <c r="R97" s="92"/>
      <c r="S97" s="92"/>
      <c r="T97" s="111">
        <v>44986</v>
      </c>
      <c r="U97" s="111">
        <v>45261</v>
      </c>
      <c r="V97" s="92" t="s">
        <v>361</v>
      </c>
    </row>
    <row r="98" ht="68" customHeight="1" spans="1:22">
      <c r="A98" s="83">
        <v>92</v>
      </c>
      <c r="B98" s="86" t="s">
        <v>27</v>
      </c>
      <c r="C98" s="86" t="s">
        <v>362</v>
      </c>
      <c r="D98" s="92" t="s">
        <v>363</v>
      </c>
      <c r="E98" s="92" t="s">
        <v>323</v>
      </c>
      <c r="F98" s="92"/>
      <c r="G98" s="92"/>
      <c r="H98" s="92"/>
      <c r="I98" s="92"/>
      <c r="J98" s="115" t="s">
        <v>364</v>
      </c>
      <c r="K98" s="92">
        <v>9000000</v>
      </c>
      <c r="L98" s="92">
        <v>9000000</v>
      </c>
      <c r="M98" s="92" t="s">
        <v>32</v>
      </c>
      <c r="N98" s="92" t="s">
        <v>44</v>
      </c>
      <c r="O98" s="92" t="s">
        <v>282</v>
      </c>
      <c r="P98" s="92" t="s">
        <v>323</v>
      </c>
      <c r="Q98" s="92" t="s">
        <v>323</v>
      </c>
      <c r="R98" s="92"/>
      <c r="S98" s="92">
        <v>1200</v>
      </c>
      <c r="T98" s="111">
        <v>45047</v>
      </c>
      <c r="U98" s="111">
        <v>45200</v>
      </c>
      <c r="V98" s="92" t="s">
        <v>365</v>
      </c>
    </row>
    <row r="99" ht="67" customHeight="1" spans="1:22">
      <c r="A99" s="83">
        <v>93</v>
      </c>
      <c r="B99" s="86" t="s">
        <v>348</v>
      </c>
      <c r="C99" s="86" t="s">
        <v>362</v>
      </c>
      <c r="D99" s="92" t="s">
        <v>366</v>
      </c>
      <c r="E99" s="92" t="s">
        <v>323</v>
      </c>
      <c r="F99" s="92"/>
      <c r="G99" s="92"/>
      <c r="H99" s="92"/>
      <c r="I99" s="92"/>
      <c r="J99" s="92" t="s">
        <v>367</v>
      </c>
      <c r="K99" s="92">
        <v>1130000</v>
      </c>
      <c r="L99" s="92">
        <v>1130000</v>
      </c>
      <c r="M99" s="92" t="s">
        <v>32</v>
      </c>
      <c r="N99" s="92" t="s">
        <v>44</v>
      </c>
      <c r="O99" s="92" t="s">
        <v>282</v>
      </c>
      <c r="P99" s="92" t="s">
        <v>323</v>
      </c>
      <c r="Q99" s="92" t="s">
        <v>323</v>
      </c>
      <c r="R99" s="92"/>
      <c r="S99" s="92"/>
      <c r="T99" s="111">
        <v>45047</v>
      </c>
      <c r="U99" s="111">
        <v>45170</v>
      </c>
      <c r="V99" s="92" t="s">
        <v>368</v>
      </c>
    </row>
    <row r="100" ht="62" customHeight="1" spans="1:22">
      <c r="A100" s="83">
        <v>94</v>
      </c>
      <c r="B100" s="86" t="s">
        <v>348</v>
      </c>
      <c r="C100" s="86" t="s">
        <v>369</v>
      </c>
      <c r="D100" s="92" t="s">
        <v>370</v>
      </c>
      <c r="E100" s="92" t="s">
        <v>371</v>
      </c>
      <c r="F100" s="92"/>
      <c r="G100" s="92"/>
      <c r="H100" s="92" t="s">
        <v>41</v>
      </c>
      <c r="I100" s="92" t="s">
        <v>108</v>
      </c>
      <c r="J100" s="92" t="s">
        <v>372</v>
      </c>
      <c r="K100" s="92">
        <v>75000</v>
      </c>
      <c r="L100" s="92">
        <v>75000</v>
      </c>
      <c r="M100" s="92" t="s">
        <v>32</v>
      </c>
      <c r="N100" s="92" t="s">
        <v>44</v>
      </c>
      <c r="O100" s="92" t="s">
        <v>282</v>
      </c>
      <c r="P100" s="92" t="s">
        <v>371</v>
      </c>
      <c r="Q100" s="92" t="s">
        <v>371</v>
      </c>
      <c r="R100" s="92"/>
      <c r="S100" s="92">
        <v>57</v>
      </c>
      <c r="T100" s="111">
        <v>45017</v>
      </c>
      <c r="U100" s="111">
        <v>45078</v>
      </c>
      <c r="V100" s="92" t="s">
        <v>373</v>
      </c>
    </row>
    <row r="101" ht="66" customHeight="1" spans="1:22">
      <c r="A101" s="83">
        <v>95</v>
      </c>
      <c r="B101" s="86" t="s">
        <v>348</v>
      </c>
      <c r="C101" s="86" t="s">
        <v>374</v>
      </c>
      <c r="D101" s="92" t="s">
        <v>375</v>
      </c>
      <c r="E101" s="92" t="s">
        <v>376</v>
      </c>
      <c r="F101" s="92"/>
      <c r="G101" s="92"/>
      <c r="H101" s="92" t="s">
        <v>41</v>
      </c>
      <c r="I101" s="92" t="s">
        <v>377</v>
      </c>
      <c r="J101" s="92" t="s">
        <v>378</v>
      </c>
      <c r="K101" s="92">
        <v>380000</v>
      </c>
      <c r="L101" s="92">
        <v>380000</v>
      </c>
      <c r="M101" s="92" t="s">
        <v>32</v>
      </c>
      <c r="N101" s="92" t="s">
        <v>44</v>
      </c>
      <c r="O101" s="92" t="s">
        <v>282</v>
      </c>
      <c r="P101" s="92" t="s">
        <v>376</v>
      </c>
      <c r="Q101" s="92" t="s">
        <v>376</v>
      </c>
      <c r="R101" s="92"/>
      <c r="S101" s="92">
        <v>26</v>
      </c>
      <c r="T101" s="111">
        <v>45017</v>
      </c>
      <c r="U101" s="111">
        <v>45108</v>
      </c>
      <c r="V101" s="92" t="s">
        <v>379</v>
      </c>
    </row>
    <row r="102" ht="63" customHeight="1" spans="1:22">
      <c r="A102" s="83">
        <v>96</v>
      </c>
      <c r="B102" s="86" t="s">
        <v>348</v>
      </c>
      <c r="C102" s="86" t="s">
        <v>374</v>
      </c>
      <c r="D102" s="92" t="s">
        <v>380</v>
      </c>
      <c r="E102" s="92" t="s">
        <v>376</v>
      </c>
      <c r="F102" s="92"/>
      <c r="G102" s="92"/>
      <c r="H102" s="92" t="s">
        <v>41</v>
      </c>
      <c r="I102" s="92" t="s">
        <v>254</v>
      </c>
      <c r="J102" s="92" t="s">
        <v>381</v>
      </c>
      <c r="K102" s="92">
        <v>640000</v>
      </c>
      <c r="L102" s="92">
        <v>640000</v>
      </c>
      <c r="M102" s="92" t="s">
        <v>32</v>
      </c>
      <c r="N102" s="92" t="s">
        <v>44</v>
      </c>
      <c r="O102" s="92" t="s">
        <v>282</v>
      </c>
      <c r="P102" s="92" t="s">
        <v>376</v>
      </c>
      <c r="Q102" s="92" t="s">
        <v>376</v>
      </c>
      <c r="R102" s="92"/>
      <c r="S102" s="92">
        <v>28</v>
      </c>
      <c r="T102" s="111">
        <v>45017</v>
      </c>
      <c r="U102" s="111">
        <v>45108</v>
      </c>
      <c r="V102" s="92" t="s">
        <v>382</v>
      </c>
    </row>
    <row r="103" ht="66" customHeight="1" spans="1:22">
      <c r="A103" s="83">
        <v>97</v>
      </c>
      <c r="B103" s="86" t="s">
        <v>348</v>
      </c>
      <c r="C103" s="86" t="s">
        <v>374</v>
      </c>
      <c r="D103" s="92" t="s">
        <v>383</v>
      </c>
      <c r="E103" s="92" t="s">
        <v>376</v>
      </c>
      <c r="F103" s="92"/>
      <c r="G103" s="92"/>
      <c r="H103" s="92" t="s">
        <v>41</v>
      </c>
      <c r="I103" s="92" t="s">
        <v>108</v>
      </c>
      <c r="J103" s="92" t="s">
        <v>384</v>
      </c>
      <c r="K103" s="92">
        <v>168000</v>
      </c>
      <c r="L103" s="92">
        <v>168000</v>
      </c>
      <c r="M103" s="92" t="s">
        <v>32</v>
      </c>
      <c r="N103" s="92" t="s">
        <v>44</v>
      </c>
      <c r="O103" s="92" t="s">
        <v>282</v>
      </c>
      <c r="P103" s="92" t="s">
        <v>376</v>
      </c>
      <c r="Q103" s="92" t="s">
        <v>376</v>
      </c>
      <c r="R103" s="92"/>
      <c r="S103" s="92">
        <v>128</v>
      </c>
      <c r="T103" s="111">
        <v>45047</v>
      </c>
      <c r="U103" s="111">
        <v>45108</v>
      </c>
      <c r="V103" s="92" t="s">
        <v>385</v>
      </c>
    </row>
    <row r="104" ht="63" customHeight="1" spans="1:22">
      <c r="A104" s="83">
        <v>98</v>
      </c>
      <c r="B104" s="86" t="s">
        <v>348</v>
      </c>
      <c r="C104" s="86" t="s">
        <v>374</v>
      </c>
      <c r="D104" s="92" t="s">
        <v>386</v>
      </c>
      <c r="E104" s="92" t="s">
        <v>323</v>
      </c>
      <c r="F104" s="92"/>
      <c r="G104" s="92"/>
      <c r="H104" s="92" t="s">
        <v>98</v>
      </c>
      <c r="I104" s="92" t="s">
        <v>387</v>
      </c>
      <c r="J104" s="92" t="s">
        <v>388</v>
      </c>
      <c r="K104" s="92">
        <v>200000</v>
      </c>
      <c r="L104" s="92">
        <v>200000</v>
      </c>
      <c r="M104" s="92" t="s">
        <v>32</v>
      </c>
      <c r="N104" s="92" t="s">
        <v>44</v>
      </c>
      <c r="O104" s="92" t="s">
        <v>282</v>
      </c>
      <c r="P104" s="92" t="s">
        <v>323</v>
      </c>
      <c r="Q104" s="92" t="s">
        <v>323</v>
      </c>
      <c r="R104" s="92"/>
      <c r="S104" s="92">
        <v>29</v>
      </c>
      <c r="T104" s="111">
        <v>45017</v>
      </c>
      <c r="U104" s="111">
        <v>45170</v>
      </c>
      <c r="V104" s="92" t="s">
        <v>389</v>
      </c>
    </row>
    <row r="105" ht="87" customHeight="1" spans="1:22">
      <c r="A105" s="83">
        <v>99</v>
      </c>
      <c r="B105" s="86" t="s">
        <v>348</v>
      </c>
      <c r="C105" s="86" t="s">
        <v>279</v>
      </c>
      <c r="D105" s="92" t="s">
        <v>390</v>
      </c>
      <c r="E105" s="92" t="s">
        <v>323</v>
      </c>
      <c r="F105" s="92"/>
      <c r="G105" s="92"/>
      <c r="H105" s="92" t="s">
        <v>98</v>
      </c>
      <c r="I105" s="92" t="s">
        <v>391</v>
      </c>
      <c r="J105" s="92" t="s">
        <v>392</v>
      </c>
      <c r="K105" s="92">
        <v>3000000</v>
      </c>
      <c r="L105" s="92">
        <v>3000000</v>
      </c>
      <c r="M105" s="92" t="s">
        <v>32</v>
      </c>
      <c r="N105" s="92" t="s">
        <v>44</v>
      </c>
      <c r="O105" s="92" t="s">
        <v>282</v>
      </c>
      <c r="P105" s="92" t="s">
        <v>323</v>
      </c>
      <c r="Q105" s="92" t="s">
        <v>323</v>
      </c>
      <c r="R105" s="92"/>
      <c r="S105" s="92">
        <v>40</v>
      </c>
      <c r="T105" s="111">
        <v>45047</v>
      </c>
      <c r="U105" s="111">
        <v>45231</v>
      </c>
      <c r="V105" s="92" t="s">
        <v>393</v>
      </c>
    </row>
    <row r="106" ht="65" customHeight="1" spans="1:22">
      <c r="A106" s="83">
        <v>100</v>
      </c>
      <c r="B106" s="86" t="s">
        <v>348</v>
      </c>
      <c r="C106" s="86" t="s">
        <v>394</v>
      </c>
      <c r="D106" s="92" t="s">
        <v>395</v>
      </c>
      <c r="E106" s="92" t="s">
        <v>323</v>
      </c>
      <c r="F106" s="92"/>
      <c r="G106" s="92"/>
      <c r="H106" s="92" t="s">
        <v>98</v>
      </c>
      <c r="I106" s="92" t="s">
        <v>298</v>
      </c>
      <c r="J106" s="92" t="s">
        <v>396</v>
      </c>
      <c r="K106" s="92">
        <v>800000</v>
      </c>
      <c r="L106" s="92">
        <v>800000</v>
      </c>
      <c r="M106" s="92" t="s">
        <v>32</v>
      </c>
      <c r="N106" s="92" t="s">
        <v>44</v>
      </c>
      <c r="O106" s="92" t="s">
        <v>282</v>
      </c>
      <c r="P106" s="92" t="s">
        <v>323</v>
      </c>
      <c r="Q106" s="92" t="s">
        <v>323</v>
      </c>
      <c r="R106" s="92"/>
      <c r="S106" s="92">
        <v>23</v>
      </c>
      <c r="T106" s="111">
        <v>45017</v>
      </c>
      <c r="U106" s="111">
        <v>45139</v>
      </c>
      <c r="V106" s="92" t="s">
        <v>397</v>
      </c>
    </row>
    <row r="107" ht="69" customHeight="1" spans="1:22">
      <c r="A107" s="83">
        <v>101</v>
      </c>
      <c r="B107" s="86" t="s">
        <v>348</v>
      </c>
      <c r="C107" s="86" t="s">
        <v>398</v>
      </c>
      <c r="D107" s="92" t="s">
        <v>399</v>
      </c>
      <c r="E107" s="92" t="s">
        <v>30</v>
      </c>
      <c r="F107" s="92"/>
      <c r="G107" s="92"/>
      <c r="H107" s="92"/>
      <c r="I107" s="92"/>
      <c r="J107" s="92" t="s">
        <v>400</v>
      </c>
      <c r="K107" s="92">
        <v>1200000</v>
      </c>
      <c r="L107" s="92">
        <v>1200000</v>
      </c>
      <c r="M107" s="92" t="s">
        <v>32</v>
      </c>
      <c r="N107" s="92" t="s">
        <v>44</v>
      </c>
      <c r="O107" s="92" t="s">
        <v>282</v>
      </c>
      <c r="P107" s="92" t="s">
        <v>30</v>
      </c>
      <c r="Q107" s="92" t="s">
        <v>30</v>
      </c>
      <c r="R107" s="92"/>
      <c r="S107" s="92">
        <v>60</v>
      </c>
      <c r="T107" s="111">
        <v>44986</v>
      </c>
      <c r="U107" s="111">
        <v>45261</v>
      </c>
      <c r="V107" s="92" t="s">
        <v>401</v>
      </c>
    </row>
    <row r="108" ht="63" customHeight="1" spans="1:22">
      <c r="A108" s="83">
        <v>102</v>
      </c>
      <c r="B108" s="86" t="s">
        <v>348</v>
      </c>
      <c r="C108" s="86" t="s">
        <v>374</v>
      </c>
      <c r="D108" s="92" t="s">
        <v>402</v>
      </c>
      <c r="E108" s="92" t="s">
        <v>323</v>
      </c>
      <c r="F108" s="92"/>
      <c r="G108" s="92"/>
      <c r="H108" s="92" t="s">
        <v>48</v>
      </c>
      <c r="I108" s="92" t="s">
        <v>403</v>
      </c>
      <c r="J108" s="92" t="s">
        <v>404</v>
      </c>
      <c r="K108" s="92">
        <v>550000</v>
      </c>
      <c r="L108" s="92">
        <v>550000</v>
      </c>
      <c r="M108" s="92" t="s">
        <v>32</v>
      </c>
      <c r="N108" s="92" t="s">
        <v>44</v>
      </c>
      <c r="O108" s="92" t="s">
        <v>282</v>
      </c>
      <c r="P108" s="92" t="s">
        <v>323</v>
      </c>
      <c r="Q108" s="92" t="s">
        <v>323</v>
      </c>
      <c r="R108" s="92"/>
      <c r="S108" s="92">
        <v>13</v>
      </c>
      <c r="T108" s="111">
        <v>44958</v>
      </c>
      <c r="U108" s="111">
        <v>45078</v>
      </c>
      <c r="V108" s="92" t="s">
        <v>405</v>
      </c>
    </row>
    <row r="109" ht="66" customHeight="1" spans="1:22">
      <c r="A109" s="83">
        <v>103</v>
      </c>
      <c r="B109" s="86" t="s">
        <v>348</v>
      </c>
      <c r="C109" s="86" t="s">
        <v>362</v>
      </c>
      <c r="D109" s="92" t="s">
        <v>406</v>
      </c>
      <c r="E109" s="92" t="s">
        <v>323</v>
      </c>
      <c r="F109" s="92"/>
      <c r="G109" s="92"/>
      <c r="H109" s="92"/>
      <c r="I109" s="92"/>
      <c r="J109" s="92" t="s">
        <v>407</v>
      </c>
      <c r="K109" s="92">
        <v>350000</v>
      </c>
      <c r="L109" s="92">
        <v>350000</v>
      </c>
      <c r="M109" s="92" t="s">
        <v>32</v>
      </c>
      <c r="N109" s="92" t="s">
        <v>44</v>
      </c>
      <c r="O109" s="92" t="s">
        <v>282</v>
      </c>
      <c r="P109" s="92" t="s">
        <v>323</v>
      </c>
      <c r="Q109" s="92" t="s">
        <v>323</v>
      </c>
      <c r="R109" s="92"/>
      <c r="S109" s="92">
        <v>598</v>
      </c>
      <c r="T109" s="111">
        <v>45047</v>
      </c>
      <c r="U109" s="111">
        <v>45078</v>
      </c>
      <c r="V109" s="92" t="s">
        <v>408</v>
      </c>
    </row>
    <row r="110" ht="66" customHeight="1" spans="1:22">
      <c r="A110" s="83">
        <v>104</v>
      </c>
      <c r="B110" s="86" t="s">
        <v>348</v>
      </c>
      <c r="C110" s="86" t="s">
        <v>394</v>
      </c>
      <c r="D110" s="92" t="s">
        <v>409</v>
      </c>
      <c r="E110" s="92" t="s">
        <v>323</v>
      </c>
      <c r="F110" s="92"/>
      <c r="G110" s="92"/>
      <c r="H110" s="92" t="s">
        <v>57</v>
      </c>
      <c r="I110" s="92" t="s">
        <v>276</v>
      </c>
      <c r="J110" s="92" t="s">
        <v>410</v>
      </c>
      <c r="K110" s="92">
        <v>1833010</v>
      </c>
      <c r="L110" s="92">
        <v>1833010</v>
      </c>
      <c r="M110" s="92" t="s">
        <v>32</v>
      </c>
      <c r="N110" s="92" t="s">
        <v>44</v>
      </c>
      <c r="O110" s="92" t="s">
        <v>282</v>
      </c>
      <c r="P110" s="92" t="s">
        <v>323</v>
      </c>
      <c r="Q110" s="92" t="s">
        <v>323</v>
      </c>
      <c r="R110" s="92"/>
      <c r="S110" s="92">
        <v>241</v>
      </c>
      <c r="T110" s="111">
        <v>45047</v>
      </c>
      <c r="U110" s="111">
        <v>45231</v>
      </c>
      <c r="V110" s="92" t="s">
        <v>411</v>
      </c>
    </row>
    <row r="111" ht="93" customHeight="1" spans="1:22">
      <c r="A111" s="83">
        <v>105</v>
      </c>
      <c r="B111" s="86" t="s">
        <v>348</v>
      </c>
      <c r="C111" s="86" t="s">
        <v>374</v>
      </c>
      <c r="D111" s="92" t="s">
        <v>412</v>
      </c>
      <c r="E111" s="92" t="s">
        <v>323</v>
      </c>
      <c r="F111" s="92"/>
      <c r="G111" s="92"/>
      <c r="H111" s="92" t="s">
        <v>93</v>
      </c>
      <c r="I111" s="92" t="s">
        <v>413</v>
      </c>
      <c r="J111" s="115" t="s">
        <v>414</v>
      </c>
      <c r="K111" s="92">
        <v>600000</v>
      </c>
      <c r="L111" s="92">
        <v>600000</v>
      </c>
      <c r="M111" s="92" t="s">
        <v>32</v>
      </c>
      <c r="N111" s="92" t="s">
        <v>44</v>
      </c>
      <c r="O111" s="92" t="s">
        <v>282</v>
      </c>
      <c r="P111" s="92" t="s">
        <v>323</v>
      </c>
      <c r="Q111" s="92" t="s">
        <v>323</v>
      </c>
      <c r="R111" s="92"/>
      <c r="S111" s="92">
        <v>37</v>
      </c>
      <c r="T111" s="111">
        <v>45047</v>
      </c>
      <c r="U111" s="111">
        <v>45200</v>
      </c>
      <c r="V111" s="92" t="s">
        <v>415</v>
      </c>
    </row>
    <row r="112" ht="66" customHeight="1" spans="1:22">
      <c r="A112" s="83">
        <v>106</v>
      </c>
      <c r="B112" s="86" t="s">
        <v>348</v>
      </c>
      <c r="C112" s="86" t="s">
        <v>374</v>
      </c>
      <c r="D112" s="92" t="s">
        <v>416</v>
      </c>
      <c r="E112" s="92" t="s">
        <v>323</v>
      </c>
      <c r="F112" s="92"/>
      <c r="G112" s="92"/>
      <c r="H112" s="92" t="s">
        <v>57</v>
      </c>
      <c r="I112" s="92" t="s">
        <v>202</v>
      </c>
      <c r="J112" s="92" t="s">
        <v>417</v>
      </c>
      <c r="K112" s="92">
        <v>537000</v>
      </c>
      <c r="L112" s="92">
        <v>537000</v>
      </c>
      <c r="M112" s="92" t="s">
        <v>32</v>
      </c>
      <c r="N112" s="92" t="s">
        <v>44</v>
      </c>
      <c r="O112" s="92" t="s">
        <v>282</v>
      </c>
      <c r="P112" s="92" t="s">
        <v>323</v>
      </c>
      <c r="Q112" s="92" t="s">
        <v>323</v>
      </c>
      <c r="R112" s="92"/>
      <c r="S112" s="92">
        <v>337</v>
      </c>
      <c r="T112" s="111">
        <v>45047</v>
      </c>
      <c r="U112" s="111">
        <v>45231</v>
      </c>
      <c r="V112" s="92" t="s">
        <v>418</v>
      </c>
    </row>
    <row r="113" ht="63" customHeight="1" spans="1:22">
      <c r="A113" s="83">
        <v>107</v>
      </c>
      <c r="B113" s="86" t="s">
        <v>27</v>
      </c>
      <c r="C113" s="86" t="s">
        <v>279</v>
      </c>
      <c r="D113" s="92" t="s">
        <v>419</v>
      </c>
      <c r="E113" s="92" t="s">
        <v>323</v>
      </c>
      <c r="F113" s="92"/>
      <c r="G113" s="92"/>
      <c r="H113" s="92" t="s">
        <v>41</v>
      </c>
      <c r="I113" s="92" t="s">
        <v>186</v>
      </c>
      <c r="J113" s="92" t="s">
        <v>420</v>
      </c>
      <c r="K113" s="92">
        <v>500000</v>
      </c>
      <c r="L113" s="92">
        <v>500000</v>
      </c>
      <c r="M113" s="92" t="s">
        <v>32</v>
      </c>
      <c r="N113" s="92" t="s">
        <v>44</v>
      </c>
      <c r="O113" s="92" t="s">
        <v>282</v>
      </c>
      <c r="P113" s="92" t="s">
        <v>323</v>
      </c>
      <c r="Q113" s="92" t="s">
        <v>323</v>
      </c>
      <c r="R113" s="92"/>
      <c r="S113" s="92">
        <v>63</v>
      </c>
      <c r="T113" s="111">
        <v>45017</v>
      </c>
      <c r="U113" s="111">
        <v>45261</v>
      </c>
      <c r="V113" s="92" t="s">
        <v>421</v>
      </c>
    </row>
    <row r="114" ht="63" customHeight="1" spans="1:22">
      <c r="A114" s="83">
        <v>108</v>
      </c>
      <c r="B114" s="86" t="s">
        <v>422</v>
      </c>
      <c r="C114" s="86" t="s">
        <v>398</v>
      </c>
      <c r="D114" s="92" t="s">
        <v>423</v>
      </c>
      <c r="E114" s="92" t="s">
        <v>30</v>
      </c>
      <c r="F114" s="92"/>
      <c r="G114" s="92"/>
      <c r="H114" s="92"/>
      <c r="I114" s="92"/>
      <c r="J114" s="92" t="s">
        <v>424</v>
      </c>
      <c r="K114" s="92">
        <v>7920000</v>
      </c>
      <c r="L114" s="92">
        <v>7920000</v>
      </c>
      <c r="M114" s="92" t="s">
        <v>32</v>
      </c>
      <c r="N114" s="92" t="s">
        <v>33</v>
      </c>
      <c r="O114" s="92" t="s">
        <v>282</v>
      </c>
      <c r="P114" s="92" t="s">
        <v>30</v>
      </c>
      <c r="Q114" s="92" t="s">
        <v>30</v>
      </c>
      <c r="R114" s="92">
        <v>74</v>
      </c>
      <c r="S114" s="92">
        <v>12055</v>
      </c>
      <c r="T114" s="111">
        <v>44896</v>
      </c>
      <c r="U114" s="111">
        <v>45076</v>
      </c>
      <c r="V114" s="92" t="s">
        <v>425</v>
      </c>
    </row>
    <row r="115" ht="66" customHeight="1" spans="1:22">
      <c r="A115" s="83">
        <v>109</v>
      </c>
      <c r="B115" s="86" t="s">
        <v>27</v>
      </c>
      <c r="C115" s="86" t="s">
        <v>28</v>
      </c>
      <c r="D115" s="92" t="s">
        <v>426</v>
      </c>
      <c r="E115" s="92" t="s">
        <v>30</v>
      </c>
      <c r="F115" s="92"/>
      <c r="G115" s="92"/>
      <c r="H115" s="92"/>
      <c r="I115" s="92"/>
      <c r="J115" s="92" t="s">
        <v>427</v>
      </c>
      <c r="K115" s="92">
        <v>1400000</v>
      </c>
      <c r="L115" s="92">
        <v>1400000</v>
      </c>
      <c r="M115" s="92" t="s">
        <v>32</v>
      </c>
      <c r="N115" s="92" t="s">
        <v>33</v>
      </c>
      <c r="O115" s="92" t="s">
        <v>282</v>
      </c>
      <c r="P115" s="92" t="s">
        <v>30</v>
      </c>
      <c r="Q115" s="92" t="s">
        <v>30</v>
      </c>
      <c r="R115" s="92"/>
      <c r="S115" s="92">
        <v>128</v>
      </c>
      <c r="T115" s="111">
        <v>45017</v>
      </c>
      <c r="U115" s="111">
        <v>45260</v>
      </c>
      <c r="V115" s="92" t="s">
        <v>428</v>
      </c>
    </row>
    <row r="116" ht="66" customHeight="1" spans="1:22">
      <c r="A116" s="83">
        <v>110</v>
      </c>
      <c r="B116" s="86" t="s">
        <v>348</v>
      </c>
      <c r="C116" s="86" t="s">
        <v>374</v>
      </c>
      <c r="D116" s="92" t="s">
        <v>429</v>
      </c>
      <c r="E116" s="92" t="s">
        <v>430</v>
      </c>
      <c r="F116" s="92"/>
      <c r="G116" s="92"/>
      <c r="H116" s="92"/>
      <c r="I116" s="92"/>
      <c r="J116" s="92" t="s">
        <v>431</v>
      </c>
      <c r="K116" s="92">
        <v>5000000</v>
      </c>
      <c r="L116" s="92">
        <v>5000000</v>
      </c>
      <c r="M116" s="92" t="s">
        <v>32</v>
      </c>
      <c r="N116" s="92" t="s">
        <v>33</v>
      </c>
      <c r="O116" s="92" t="s">
        <v>282</v>
      </c>
      <c r="P116" s="92" t="s">
        <v>430</v>
      </c>
      <c r="Q116" s="92" t="s">
        <v>430</v>
      </c>
      <c r="R116" s="92"/>
      <c r="S116" s="92">
        <v>32674</v>
      </c>
      <c r="T116" s="111">
        <v>44927</v>
      </c>
      <c r="U116" s="111">
        <v>45261</v>
      </c>
      <c r="V116" s="92" t="s">
        <v>432</v>
      </c>
    </row>
    <row r="117" ht="66" customHeight="1" spans="1:22">
      <c r="A117" s="83">
        <v>111</v>
      </c>
      <c r="B117" s="86" t="s">
        <v>348</v>
      </c>
      <c r="C117" s="86" t="s">
        <v>398</v>
      </c>
      <c r="D117" s="92" t="s">
        <v>433</v>
      </c>
      <c r="E117" s="92" t="s">
        <v>323</v>
      </c>
      <c r="F117" s="92"/>
      <c r="G117" s="92"/>
      <c r="H117" s="92" t="s">
        <v>136</v>
      </c>
      <c r="I117" s="92" t="s">
        <v>140</v>
      </c>
      <c r="J117" s="92" t="s">
        <v>434</v>
      </c>
      <c r="K117" s="92">
        <v>2460000</v>
      </c>
      <c r="L117" s="92">
        <v>2460000</v>
      </c>
      <c r="M117" s="92" t="s">
        <v>32</v>
      </c>
      <c r="N117" s="92" t="s">
        <v>33</v>
      </c>
      <c r="O117" s="92" t="s">
        <v>282</v>
      </c>
      <c r="P117" s="92" t="s">
        <v>323</v>
      </c>
      <c r="Q117" s="92" t="s">
        <v>323</v>
      </c>
      <c r="R117" s="92"/>
      <c r="S117" s="92"/>
      <c r="T117" s="111">
        <v>44927</v>
      </c>
      <c r="U117" s="111">
        <v>45261</v>
      </c>
      <c r="V117" s="92" t="s">
        <v>435</v>
      </c>
    </row>
    <row r="118" ht="63" customHeight="1" spans="1:22">
      <c r="A118" s="83">
        <v>112</v>
      </c>
      <c r="B118" s="86" t="s">
        <v>348</v>
      </c>
      <c r="C118" s="86" t="s">
        <v>398</v>
      </c>
      <c r="D118" s="92" t="s">
        <v>433</v>
      </c>
      <c r="E118" s="92" t="s">
        <v>323</v>
      </c>
      <c r="F118" s="92"/>
      <c r="G118" s="92"/>
      <c r="H118" s="92" t="s">
        <v>136</v>
      </c>
      <c r="I118" s="92" t="s">
        <v>436</v>
      </c>
      <c r="J118" s="92" t="s">
        <v>437</v>
      </c>
      <c r="K118" s="92">
        <v>4940000</v>
      </c>
      <c r="L118" s="92">
        <v>4940000</v>
      </c>
      <c r="M118" s="92" t="s">
        <v>32</v>
      </c>
      <c r="N118" s="92" t="s">
        <v>33</v>
      </c>
      <c r="O118" s="92" t="s">
        <v>282</v>
      </c>
      <c r="P118" s="92" t="s">
        <v>323</v>
      </c>
      <c r="Q118" s="92" t="s">
        <v>323</v>
      </c>
      <c r="R118" s="92"/>
      <c r="S118" s="92"/>
      <c r="T118" s="111">
        <v>44927</v>
      </c>
      <c r="U118" s="111">
        <v>45261</v>
      </c>
      <c r="V118" s="92" t="s">
        <v>438</v>
      </c>
    </row>
  </sheetData>
  <mergeCells count="24">
    <mergeCell ref="A1:V1"/>
    <mergeCell ref="A2:V2"/>
    <mergeCell ref="A3:V3"/>
    <mergeCell ref="T4:U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V4:V5"/>
  </mergeCells>
  <dataValidations count="1">
    <dataValidation type="list" allowBlank="1" showInputMessage="1" showErrorMessage="1" sqref="D81">
      <formula1>INDIRECT($B$6)</formula1>
    </dataValidation>
  </dataValidations>
  <printOptions horizontalCentered="1" verticalCentered="1"/>
  <pageMargins left="1.37777777777778" right="1.45625" top="1.10208333333333" bottom="1.02361111111111" header="0.314583333333333" footer="0.156944444444444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29"/>
  <sheetViews>
    <sheetView showZeros="0" workbookViewId="0">
      <selection activeCell="C13" sqref="C13"/>
    </sheetView>
  </sheetViews>
  <sheetFormatPr defaultColWidth="9" defaultRowHeight="13.5" outlineLevelCol="3"/>
  <cols>
    <col min="1" max="1" width="20.75" customWidth="1"/>
    <col min="2" max="2" width="20.5" customWidth="1"/>
    <col min="3" max="3" width="13.5" customWidth="1"/>
    <col min="4" max="4" width="24.125" customWidth="1"/>
  </cols>
  <sheetData>
    <row r="1" ht="33" customHeight="1" spans="1:4">
      <c r="A1" s="60" t="s">
        <v>439</v>
      </c>
      <c r="B1" s="60"/>
      <c r="C1" s="60"/>
      <c r="D1" s="60"/>
    </row>
    <row r="2" ht="9" customHeight="1" spans="1:1">
      <c r="A2" s="13"/>
    </row>
    <row r="3" ht="57" customHeight="1" spans="1:4">
      <c r="A3" s="47" t="s">
        <v>440</v>
      </c>
      <c r="B3" s="47"/>
      <c r="C3" s="47"/>
      <c r="D3" s="47"/>
    </row>
    <row r="4" ht="6" customHeight="1" spans="1:4">
      <c r="A4" s="47"/>
      <c r="B4" s="47"/>
      <c r="C4" s="47"/>
      <c r="D4" s="47"/>
    </row>
    <row r="5" ht="27" customHeight="1" spans="1:4">
      <c r="A5" s="61"/>
      <c r="B5" s="61"/>
      <c r="C5" s="61"/>
      <c r="D5" s="62" t="s">
        <v>2</v>
      </c>
    </row>
    <row r="6" ht="21" customHeight="1" spans="1:4">
      <c r="A6" s="63" t="s">
        <v>441</v>
      </c>
      <c r="B6" s="63" t="s">
        <v>442</v>
      </c>
      <c r="C6" s="63" t="s">
        <v>443</v>
      </c>
      <c r="D6" s="63" t="s">
        <v>444</v>
      </c>
    </row>
    <row r="7" ht="21" customHeight="1" spans="1:4">
      <c r="A7" s="64" t="s">
        <v>26</v>
      </c>
      <c r="B7" s="65">
        <f>B8+B14</f>
        <v>160000000</v>
      </c>
      <c r="C7" s="66">
        <f>C8+C14</f>
        <v>112</v>
      </c>
      <c r="D7" s="66">
        <f>D8+D14</f>
        <v>57335</v>
      </c>
    </row>
    <row r="8" ht="21" customHeight="1" spans="1:4">
      <c r="A8" s="64" t="s">
        <v>445</v>
      </c>
      <c r="B8" s="66">
        <f>SUM(B9:B13)</f>
        <v>160000000</v>
      </c>
      <c r="C8" s="66">
        <f>SUM(C9:C13)</f>
        <v>112</v>
      </c>
      <c r="D8" s="66">
        <f>SUM(D9:D13)</f>
        <v>57335</v>
      </c>
    </row>
    <row r="9" ht="21" customHeight="1" spans="1:4">
      <c r="A9" s="64" t="s">
        <v>323</v>
      </c>
      <c r="B9" s="66">
        <f>SUMIF('2023年实施方案'!$E$7:$E$118,$A9,'2023年实施方案'!$K$7:$K$118)</f>
        <v>48860540</v>
      </c>
      <c r="C9" s="66">
        <f>COUNTIF('2023年实施方案'!$E$7:$E$118,$A9)</f>
        <v>22</v>
      </c>
      <c r="D9" s="66">
        <f>SUMIF('2023年实施方案'!$E$7:$E$118,$A9,'2023年实施方案'!$S$7:$S$118)</f>
        <v>9017</v>
      </c>
    </row>
    <row r="10" ht="21" customHeight="1" spans="1:4">
      <c r="A10" s="64" t="s">
        <v>30</v>
      </c>
      <c r="B10" s="66">
        <f>SUMIF('2023年实施方案'!$E$7:$E$118,$A10,'2023年实施方案'!$K$7:$K$118)</f>
        <v>104876460</v>
      </c>
      <c r="C10" s="66">
        <f>COUNTIF('2023年实施方案'!$E$7:$E$118,$A10)</f>
        <v>85</v>
      </c>
      <c r="D10" s="66">
        <f>SUMIF('2023年实施方案'!$E$7:$E$118,$A10,'2023年实施方案'!$S$7:$S$118)</f>
        <v>15405</v>
      </c>
    </row>
    <row r="11" ht="21" customHeight="1" spans="1:4">
      <c r="A11" s="64" t="s">
        <v>430</v>
      </c>
      <c r="B11" s="66">
        <f>SUMIF('2023年实施方案'!$E$7:$E$118,$A11,'2023年实施方案'!$K$7:$K$118)</f>
        <v>5000000</v>
      </c>
      <c r="C11" s="66">
        <f>COUNTIF('2023年实施方案'!$E$7:$E$118,$A11)</f>
        <v>1</v>
      </c>
      <c r="D11" s="66">
        <f>SUMIF('2023年实施方案'!$E$7:$E$118,$A11,'2023年实施方案'!$S$7:$S$118)</f>
        <v>32674</v>
      </c>
    </row>
    <row r="12" ht="21" customHeight="1" spans="1:4">
      <c r="A12" s="64" t="s">
        <v>376</v>
      </c>
      <c r="B12" s="66">
        <f>SUMIF('2023年实施方案'!$E$7:$E$118,$A12,'2023年实施方案'!$K$7:$K$118)</f>
        <v>1188000</v>
      </c>
      <c r="C12" s="66">
        <f>COUNTIF('2023年实施方案'!$E$7:$E$118,$A12)</f>
        <v>3</v>
      </c>
      <c r="D12" s="66">
        <f>SUMIF('2023年实施方案'!$E$7:$E$118,$A12,'2023年实施方案'!$S$7:$S$118)</f>
        <v>182</v>
      </c>
    </row>
    <row r="13" ht="21" customHeight="1" spans="1:4">
      <c r="A13" s="64" t="s">
        <v>371</v>
      </c>
      <c r="B13" s="66">
        <f>SUMIF('2023年实施方案'!$E$7:$E$118,$A13,'2023年实施方案'!$K$7:$K$118)</f>
        <v>75000</v>
      </c>
      <c r="C13" s="66">
        <f>COUNTIF('2023年实施方案'!$E$7:$E$118,$A13)</f>
        <v>1</v>
      </c>
      <c r="D13" s="66">
        <f>SUMIF('2023年实施方案'!$E$7:$E$118,$A13,'2023年实施方案'!$S$7:$S$118)</f>
        <v>57</v>
      </c>
    </row>
    <row r="14" ht="21" customHeight="1" spans="1:4">
      <c r="A14" s="64" t="s">
        <v>446</v>
      </c>
      <c r="B14" s="66">
        <f>SUM(B15:B29)</f>
        <v>0</v>
      </c>
      <c r="C14" s="66">
        <f>SUM(C15:C29)</f>
        <v>0</v>
      </c>
      <c r="D14" s="66">
        <f>SUM(D15:D29)</f>
        <v>0</v>
      </c>
    </row>
    <row r="15" ht="21" customHeight="1" spans="1:4">
      <c r="A15" s="67" t="s">
        <v>167</v>
      </c>
      <c r="B15" s="66">
        <f>SUMIF('2023年实施方案'!$E$7:$E$81,$A15,'2023年实施方案'!$K$7:$K$81)</f>
        <v>0</v>
      </c>
      <c r="C15" s="66">
        <f>COUNTIF('2023年实施方案'!$E$7:$E$81,$A15)</f>
        <v>0</v>
      </c>
      <c r="D15" s="66">
        <f>SUMIF('2023年实施方案'!$E$7:$E$81,$A15,'2023年实施方案'!$S$7:$S$81)</f>
        <v>0</v>
      </c>
    </row>
    <row r="16" ht="21" customHeight="1" spans="1:4">
      <c r="A16" s="67" t="s">
        <v>93</v>
      </c>
      <c r="B16" s="66">
        <f>SUMIF('2023年实施方案'!$E$7:$E$81,$A16,'2023年实施方案'!$K$7:$K$81)</f>
        <v>0</v>
      </c>
      <c r="C16" s="66">
        <f>COUNTIF('2023年实施方案'!$E$7:$E$81,$A16)</f>
        <v>0</v>
      </c>
      <c r="D16" s="66">
        <f>SUMIF('2023年实施方案'!$E$7:$E$81,$A16,'2023年实施方案'!$S$7:$S$81)</f>
        <v>0</v>
      </c>
    </row>
    <row r="17" ht="21" customHeight="1" spans="1:4">
      <c r="A17" s="67" t="s">
        <v>447</v>
      </c>
      <c r="B17" s="66">
        <f>SUMIF('2023年实施方案'!$E$7:$E$81,$A17,'2023年实施方案'!$K$7:$K$81)</f>
        <v>0</v>
      </c>
      <c r="C17" s="66">
        <f>COUNTIF('2023年实施方案'!$E$7:$E$81,$A17)</f>
        <v>0</v>
      </c>
      <c r="D17" s="66">
        <f>SUMIF('2023年实施方案'!$E$7:$E$81,$A17,'2023年实施方案'!$S$7:$S$81)</f>
        <v>0</v>
      </c>
    </row>
    <row r="18" ht="21" customHeight="1" spans="1:4">
      <c r="A18" s="67" t="s">
        <v>98</v>
      </c>
      <c r="B18" s="66">
        <f>SUMIF('2023年实施方案'!$E$7:$E$81,$A18,'2023年实施方案'!$K$7:$K$81)</f>
        <v>0</v>
      </c>
      <c r="C18" s="66">
        <f>COUNTIF('2023年实施方案'!$E$7:$E$81,$A18)</f>
        <v>0</v>
      </c>
      <c r="D18" s="66">
        <f>SUMIF('2023年实施方案'!$E$7:$E$81,$A18,'2023年实施方案'!$S$7:$S$81)</f>
        <v>0</v>
      </c>
    </row>
    <row r="19" ht="21" customHeight="1" spans="1:4">
      <c r="A19" s="67" t="s">
        <v>448</v>
      </c>
      <c r="B19" s="66">
        <f>SUMIF('2023年实施方案'!$E$7:$E$81,$A19,'2023年实施方案'!$K$7:$K$81)</f>
        <v>0</v>
      </c>
      <c r="C19" s="66">
        <f>COUNTIF('2023年实施方案'!$E$7:$E$81,$A19)</f>
        <v>0</v>
      </c>
      <c r="D19" s="66">
        <f>SUMIF('2023年实施方案'!$E$7:$E$81,$A19,'2023年实施方案'!$S$7:$S$81)</f>
        <v>0</v>
      </c>
    </row>
    <row r="20" ht="21" customHeight="1" spans="1:4">
      <c r="A20" s="67" t="s">
        <v>41</v>
      </c>
      <c r="B20" s="66">
        <f>SUMIF('2023年实施方案'!$E$7:$E$81,$A20,'2023年实施方案'!$K$7:$K$81)</f>
        <v>0</v>
      </c>
      <c r="C20" s="66">
        <f>COUNTIF('2023年实施方案'!$E$7:$E$81,$A20)</f>
        <v>0</v>
      </c>
      <c r="D20" s="66">
        <f>SUMIF('2023年实施方案'!$E$7:$E$81,$A20,'2023年实施方案'!$S$7:$S$81)</f>
        <v>0</v>
      </c>
    </row>
    <row r="21" ht="21" customHeight="1" spans="1:4">
      <c r="A21" s="67" t="s">
        <v>449</v>
      </c>
      <c r="B21" s="66">
        <f>SUMIF('2023年实施方案'!$E$7:$E$81,$A21,'2023年实施方案'!$K$7:$K$81)</f>
        <v>0</v>
      </c>
      <c r="C21" s="66">
        <f>COUNTIF('2023年实施方案'!$E$7:$E$81,$A21)</f>
        <v>0</v>
      </c>
      <c r="D21" s="66">
        <f>SUMIF('2023年实施方案'!$E$7:$E$81,$A21,'2023年实施方案'!$S$7:$S$81)</f>
        <v>0</v>
      </c>
    </row>
    <row r="22" ht="21" customHeight="1" spans="1:4">
      <c r="A22" s="67" t="s">
        <v>57</v>
      </c>
      <c r="B22" s="66">
        <f>SUMIF('2023年实施方案'!$E$7:$E$81,$A22,'2023年实施方案'!$K$7:$K$81)</f>
        <v>0</v>
      </c>
      <c r="C22" s="66">
        <f>COUNTIF('2023年实施方案'!$E$7:$E$81,$A22)</f>
        <v>0</v>
      </c>
      <c r="D22" s="66">
        <f>SUMIF('2023年实施方案'!$E$7:$E$81,$A22,'2023年实施方案'!$S$7:$S$81)</f>
        <v>0</v>
      </c>
    </row>
    <row r="23" ht="21" customHeight="1" spans="1:4">
      <c r="A23" s="67" t="s">
        <v>136</v>
      </c>
      <c r="B23" s="66">
        <f>SUMIF('2023年实施方案'!$E$7:$E$81,$A23,'2023年实施方案'!$K$7:$K$81)</f>
        <v>0</v>
      </c>
      <c r="C23" s="66">
        <f>COUNTIF('2023年实施方案'!$E$7:$E$81,$A23)</f>
        <v>0</v>
      </c>
      <c r="D23" s="66">
        <f>SUMIF('2023年实施方案'!$E$7:$E$81,$A23,'2023年实施方案'!$S$7:$S$81)</f>
        <v>0</v>
      </c>
    </row>
    <row r="24" ht="21" customHeight="1" spans="1:4">
      <c r="A24" s="67" t="s">
        <v>198</v>
      </c>
      <c r="B24" s="66">
        <f>SUMIF('2023年实施方案'!$E$7:$E$81,$A24,'2023年实施方案'!$K$7:$K$81)</f>
        <v>0</v>
      </c>
      <c r="C24" s="66">
        <f>COUNTIF('2023年实施方案'!$E$7:$E$81,$A24)</f>
        <v>0</v>
      </c>
      <c r="D24" s="66">
        <f>SUMIF('2023年实施方案'!$E$7:$E$81,$A24,'2023年实施方案'!$S$7:$S$81)</f>
        <v>0</v>
      </c>
    </row>
    <row r="25" ht="21" customHeight="1" spans="1:4">
      <c r="A25" s="67" t="s">
        <v>83</v>
      </c>
      <c r="B25" s="66">
        <f>SUMIF('2023年实施方案'!$E$7:$E$81,$A25,'2023年实施方案'!$K$7:$K$81)</f>
        <v>0</v>
      </c>
      <c r="C25" s="66">
        <f>COUNTIF('2023年实施方案'!$E$7:$E$81,$A25)</f>
        <v>0</v>
      </c>
      <c r="D25" s="66">
        <f>SUMIF('2023年实施方案'!$E$7:$E$81,$A25,'2023年实施方案'!$S$7:$S$81)</f>
        <v>0</v>
      </c>
    </row>
    <row r="26" ht="21" customHeight="1" spans="1:4">
      <c r="A26" s="67" t="s">
        <v>74</v>
      </c>
      <c r="B26" s="66">
        <f>SUMIF('2023年实施方案'!$E$7:$E$81,$A26,'2023年实施方案'!$K$7:$K$81)</f>
        <v>0</v>
      </c>
      <c r="C26" s="66">
        <f>COUNTIF('2023年实施方案'!$E$7:$E$81,$A26)</f>
        <v>0</v>
      </c>
      <c r="D26" s="66">
        <f>SUMIF('2023年实施方案'!$E$7:$E$81,$A26,'2023年实施方案'!$S$7:$S$81)</f>
        <v>0</v>
      </c>
    </row>
    <row r="27" ht="21" customHeight="1" spans="1:4">
      <c r="A27" s="67" t="s">
        <v>69</v>
      </c>
      <c r="B27" s="66">
        <f>SUMIF('2023年实施方案'!$E$7:$E$81,$A27,'2023年实施方案'!$K$7:$K$81)</f>
        <v>0</v>
      </c>
      <c r="C27" s="66">
        <f>COUNTIF('2023年实施方案'!$E$7:$E$81,$A27)</f>
        <v>0</v>
      </c>
      <c r="D27" s="66">
        <f>SUMIF('2023年实施方案'!$E$7:$E$81,$A27,'2023年实施方案'!$S$7:$S$81)</f>
        <v>0</v>
      </c>
    </row>
    <row r="28" ht="21" customHeight="1" spans="1:4">
      <c r="A28" s="67" t="s">
        <v>79</v>
      </c>
      <c r="B28" s="66">
        <f>SUMIF('2023年实施方案'!$E$7:$E$81,$A28,'2023年实施方案'!$K$7:$K$81)</f>
        <v>0</v>
      </c>
      <c r="C28" s="66">
        <f>COUNTIF('2023年实施方案'!$E$7:$E$81,$A28)</f>
        <v>0</v>
      </c>
      <c r="D28" s="66">
        <f>SUMIF('2023年实施方案'!$E$7:$E$81,$A28,'2023年实施方案'!$S$7:$S$81)</f>
        <v>0</v>
      </c>
    </row>
    <row r="29" ht="21" customHeight="1" spans="1:4">
      <c r="A29" s="67" t="s">
        <v>182</v>
      </c>
      <c r="B29" s="66">
        <f>SUMIF('2023年实施方案'!$E$7:$E$81,$A29,'2023年实施方案'!$K$7:$K$81)</f>
        <v>0</v>
      </c>
      <c r="C29" s="66">
        <f>COUNTIF('2023年实施方案'!$E$7:$E$81,$A29)</f>
        <v>0</v>
      </c>
      <c r="D29" s="66">
        <f>SUMIF('2023年实施方案'!$E$7:$E$81,$A29,'2023年实施方案'!$S$7:$S$81)</f>
        <v>0</v>
      </c>
    </row>
  </sheetData>
  <mergeCells count="2">
    <mergeCell ref="A1:D1"/>
    <mergeCell ref="A3:D3"/>
  </mergeCells>
  <printOptions horizontalCentered="1" verticalCentered="1"/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16"/>
  <sheetViews>
    <sheetView showZeros="0" zoomScale="138" zoomScaleNormal="138" topLeftCell="A93" workbookViewId="0">
      <selection activeCell="A112" sqref="A112"/>
    </sheetView>
  </sheetViews>
  <sheetFormatPr defaultColWidth="9" defaultRowHeight="13.5" outlineLevelCol="4"/>
  <cols>
    <col min="1" max="1" width="14.7666666666667" customWidth="1"/>
    <col min="2" max="2" width="18.5666666666667" customWidth="1"/>
    <col min="3" max="3" width="23.1833333333333" customWidth="1"/>
    <col min="4" max="4" width="13.2833333333333" customWidth="1"/>
    <col min="5" max="5" width="9.34166666666667" customWidth="1"/>
  </cols>
  <sheetData>
    <row r="1" ht="18.75" spans="1:1">
      <c r="A1" s="46" t="s">
        <v>450</v>
      </c>
    </row>
    <row r="2" ht="14.1" customHeight="1" spans="1:1">
      <c r="A2" s="13"/>
    </row>
    <row r="3" ht="63" customHeight="1" spans="1:5">
      <c r="A3" s="47" t="s">
        <v>451</v>
      </c>
      <c r="B3" s="47"/>
      <c r="C3" s="47"/>
      <c r="D3" s="47"/>
      <c r="E3" s="47"/>
    </row>
    <row r="4" ht="12" customHeight="1" spans="1:5">
      <c r="A4" s="48"/>
      <c r="B4" s="49"/>
      <c r="C4" s="49"/>
      <c r="D4" s="49"/>
      <c r="E4" s="49"/>
    </row>
    <row r="5" ht="17.1" customHeight="1" spans="1:5">
      <c r="A5" s="50" t="s">
        <v>452</v>
      </c>
      <c r="B5" s="50"/>
      <c r="C5" s="50"/>
      <c r="D5" s="50"/>
      <c r="E5" s="50"/>
    </row>
    <row r="6" ht="20" customHeight="1" spans="1:5">
      <c r="A6" s="51" t="s">
        <v>453</v>
      </c>
      <c r="B6" s="51" t="s">
        <v>5</v>
      </c>
      <c r="C6" s="51" t="s">
        <v>454</v>
      </c>
      <c r="D6" s="51" t="s">
        <v>442</v>
      </c>
      <c r="E6" s="51" t="s">
        <v>443</v>
      </c>
    </row>
    <row r="7" ht="15" customHeight="1" spans="1:5">
      <c r="A7" s="17" t="s">
        <v>26</v>
      </c>
      <c r="B7" s="17"/>
      <c r="C7" s="17"/>
      <c r="D7" s="52">
        <f>D8+D31+D47+D76+D81+D101+D110+D113</f>
        <v>160000000</v>
      </c>
      <c r="E7" s="53">
        <f>E8+E31+E47+E76+E81+E101+E110+E113</f>
        <v>112</v>
      </c>
    </row>
    <row r="8" ht="16" customHeight="1" spans="1:5">
      <c r="A8" s="54" t="s">
        <v>455</v>
      </c>
      <c r="B8" s="55"/>
      <c r="C8" s="17"/>
      <c r="D8" s="52">
        <f>D9+D19+D24</f>
        <v>30483010</v>
      </c>
      <c r="E8" s="53">
        <f>E9+E19+E24</f>
        <v>15</v>
      </c>
    </row>
    <row r="9" ht="18" customHeight="1" spans="1:5">
      <c r="A9" s="54"/>
      <c r="B9" s="54" t="s">
        <v>456</v>
      </c>
      <c r="C9" s="54"/>
      <c r="D9" s="52">
        <f>SUM(D10:D18)</f>
        <v>10783010</v>
      </c>
      <c r="E9" s="53">
        <f>SUM(E10:E18)</f>
        <v>11</v>
      </c>
    </row>
    <row r="10" ht="15" customHeight="1" spans="1:5">
      <c r="A10" s="54"/>
      <c r="B10" s="54"/>
      <c r="C10" s="54" t="s">
        <v>457</v>
      </c>
      <c r="D10" s="52">
        <f>SUMIF('2023年实施方案'!$C$7:$C$118,$C10,'2023年实施方案'!$K$7:$K$118)</f>
        <v>0</v>
      </c>
      <c r="E10" s="53">
        <f>COUNTIF('2023年实施方案'!$C$7:$C$118,$C10)</f>
        <v>0</v>
      </c>
    </row>
    <row r="11" ht="25" customHeight="1" spans="1:5">
      <c r="A11" s="54"/>
      <c r="B11" s="54"/>
      <c r="C11" s="56" t="s">
        <v>374</v>
      </c>
      <c r="D11" s="52">
        <f>SUMIF('2023年实施方案'!$C$7:$C$118,$C11,'2023年实施方案'!$K$7:$K$118)</f>
        <v>8075000</v>
      </c>
      <c r="E11" s="53">
        <f>COUNTIF('2023年实施方案'!$C$7:$C$118,$C11)</f>
        <v>8</v>
      </c>
    </row>
    <row r="12" ht="16" customHeight="1" spans="1:5">
      <c r="A12" s="54"/>
      <c r="B12" s="54"/>
      <c r="C12" s="54" t="s">
        <v>458</v>
      </c>
      <c r="D12" s="52">
        <f>SUMIF('2023年实施方案'!$C$7:$C$118,$C12,'2023年实施方案'!$K$7:$K$118)</f>
        <v>0</v>
      </c>
      <c r="E12" s="53">
        <f>COUNTIF('2023年实施方案'!$C$7:$C$118,$C12)</f>
        <v>0</v>
      </c>
    </row>
    <row r="13" ht="19" customHeight="1" spans="1:5">
      <c r="A13" s="54"/>
      <c r="B13" s="54"/>
      <c r="C13" s="54" t="s">
        <v>369</v>
      </c>
      <c r="D13" s="52">
        <f>SUMIF('2023年实施方案'!$C$7:$C$118,$C13,'2023年实施方案'!$K$7:$K$118)</f>
        <v>75000</v>
      </c>
      <c r="E13" s="53">
        <f>COUNTIF('2023年实施方案'!$C$7:$C$118,$C13)</f>
        <v>1</v>
      </c>
    </row>
    <row r="14" ht="36" customHeight="1" spans="1:5">
      <c r="A14" s="54"/>
      <c r="B14" s="57"/>
      <c r="C14" s="57" t="s">
        <v>459</v>
      </c>
      <c r="D14" s="52">
        <f>SUMIF('2023年实施方案'!$C$7:$C$118,$C14,'2023年实施方案'!$K$7:$K$118)</f>
        <v>0</v>
      </c>
      <c r="E14" s="53">
        <f>COUNTIF('2023年实施方案'!$C$7:$C$118,$C14)</f>
        <v>0</v>
      </c>
    </row>
    <row r="15" ht="38" customHeight="1" spans="1:5">
      <c r="A15" s="54"/>
      <c r="B15" s="54"/>
      <c r="C15" s="54" t="s">
        <v>460</v>
      </c>
      <c r="D15" s="52">
        <f>SUMIF('2023年实施方案'!$C$7:$C$118,$C15,'2023年实施方案'!$K$7:$K$118)</f>
        <v>0</v>
      </c>
      <c r="E15" s="53">
        <f>COUNTIF('2023年实施方案'!$C$7:$C$118,$C15)</f>
        <v>0</v>
      </c>
    </row>
    <row r="16" ht="50" customHeight="1" spans="1:5">
      <c r="A16" s="54"/>
      <c r="B16" s="55"/>
      <c r="C16" s="55" t="s">
        <v>461</v>
      </c>
      <c r="D16" s="52">
        <f>SUMIF('2023年实施方案'!$C$7:$C$118,$C16,'2023年实施方案'!$K$7:$K$118)</f>
        <v>0</v>
      </c>
      <c r="E16" s="53">
        <f>COUNTIF('2023年实施方案'!$C$7:$C$118,$C16)</f>
        <v>0</v>
      </c>
    </row>
    <row r="17" ht="25" customHeight="1" spans="1:5">
      <c r="A17" s="54"/>
      <c r="B17" s="54"/>
      <c r="C17" s="54" t="s">
        <v>462</v>
      </c>
      <c r="D17" s="52">
        <f>SUMIF('2023年实施方案'!$C$7:$C$118,$C17,'2023年实施方案'!$K$7:$K$118)</f>
        <v>0</v>
      </c>
      <c r="E17" s="53">
        <f>COUNTIF('2023年实施方案'!$C$7:$C$118,$C17)</f>
        <v>0</v>
      </c>
    </row>
    <row r="18" ht="17" customHeight="1" spans="1:5">
      <c r="A18" s="54"/>
      <c r="B18" s="54"/>
      <c r="C18" s="54" t="s">
        <v>394</v>
      </c>
      <c r="D18" s="52">
        <f>SUMIF('2023年实施方案'!$C$7:$C$118,$C18,'2023年实施方案'!$K$7:$K$118)</f>
        <v>2633010</v>
      </c>
      <c r="E18" s="53">
        <f>COUNTIF('2023年实施方案'!$C$7:$C$118,$C18)</f>
        <v>2</v>
      </c>
    </row>
    <row r="19" ht="16" customHeight="1" spans="1:5">
      <c r="A19" s="54"/>
      <c r="B19" s="55" t="s">
        <v>463</v>
      </c>
      <c r="C19" s="55"/>
      <c r="D19" s="52">
        <f>SUM(D20:D23)</f>
        <v>0</v>
      </c>
      <c r="E19" s="53">
        <f>SUM(E20:E23)</f>
        <v>0</v>
      </c>
    </row>
    <row r="20" ht="25" customHeight="1" spans="1:5">
      <c r="A20" s="54"/>
      <c r="B20" s="54"/>
      <c r="C20" s="54" t="s">
        <v>464</v>
      </c>
      <c r="D20" s="52">
        <f>SUMIF('2023年实施方案'!$C$7:$C$118,$C20,'2023年实施方案'!$K$7:$K$118)</f>
        <v>0</v>
      </c>
      <c r="E20" s="53">
        <f>COUNTIF('2023年实施方案'!$C$7:$C$118,$C20)</f>
        <v>0</v>
      </c>
    </row>
    <row r="21" ht="16" customHeight="1" spans="1:5">
      <c r="A21" s="54"/>
      <c r="B21" s="54"/>
      <c r="C21" s="54" t="s">
        <v>465</v>
      </c>
      <c r="D21" s="52">
        <f>SUMIF('2023年实施方案'!$C$7:$C$118,$C21,'2023年实施方案'!$K$7:$K$118)</f>
        <v>0</v>
      </c>
      <c r="E21" s="53">
        <f>COUNTIF('2023年实施方案'!$C$7:$C$118,$C21)</f>
        <v>0</v>
      </c>
    </row>
    <row r="22" ht="17" customHeight="1" spans="1:5">
      <c r="A22" s="54"/>
      <c r="B22" s="54"/>
      <c r="C22" s="54" t="s">
        <v>466</v>
      </c>
      <c r="D22" s="52">
        <f>SUMIF('2023年实施方案'!$C$7:$C$118,$C22,'2023年实施方案'!$K$7:$K$118)</f>
        <v>0</v>
      </c>
      <c r="E22" s="53">
        <f>COUNTIF('2023年实施方案'!$C$7:$C$118,$C22)</f>
        <v>0</v>
      </c>
    </row>
    <row r="23" ht="13" customHeight="1" spans="1:5">
      <c r="A23" s="54"/>
      <c r="B23" s="54"/>
      <c r="C23" s="54" t="s">
        <v>467</v>
      </c>
      <c r="D23" s="52">
        <f>SUMIF('2023年实施方案'!$C$7:$C$118,$C23,'2023年实施方案'!$K$7:$K$118)</f>
        <v>0</v>
      </c>
      <c r="E23" s="53">
        <f>COUNTIF('2023年实施方案'!$C$7:$C$118,$C23)</f>
        <v>0</v>
      </c>
    </row>
    <row r="24" ht="17" customHeight="1" spans="1:5">
      <c r="A24" s="54"/>
      <c r="B24" s="58" t="s">
        <v>468</v>
      </c>
      <c r="C24" s="55"/>
      <c r="D24" s="52">
        <f>SUM(D25:D30)</f>
        <v>19700000</v>
      </c>
      <c r="E24" s="53">
        <f>SUM(E25:E30)</f>
        <v>4</v>
      </c>
    </row>
    <row r="25" ht="14" customHeight="1" spans="1:5">
      <c r="A25" s="54"/>
      <c r="B25" s="54"/>
      <c r="C25" s="54" t="s">
        <v>469</v>
      </c>
      <c r="D25" s="52">
        <f>SUMIF('2023年实施方案'!$C$7:$C$118,$C25,'2023年实施方案'!$K$7:$K$118)</f>
        <v>0</v>
      </c>
      <c r="E25" s="53">
        <f>COUNTIF('2023年实施方案'!$C$7:$C$118,$C25)</f>
        <v>0</v>
      </c>
    </row>
    <row r="26" ht="17" customHeight="1" spans="1:5">
      <c r="A26" s="54"/>
      <c r="B26" s="55"/>
      <c r="C26" s="55" t="s">
        <v>470</v>
      </c>
      <c r="D26" s="52">
        <f>SUMIF('2023年实施方案'!$C$7:$C$118,$C26,'2023年实施方案'!$K$7:$K$118)</f>
        <v>0</v>
      </c>
      <c r="E26" s="53">
        <f>COUNTIF('2023年实施方案'!$C$7:$C$118,$C26)</f>
        <v>0</v>
      </c>
    </row>
    <row r="27" ht="25" customHeight="1" spans="1:5">
      <c r="A27" s="54"/>
      <c r="B27" s="55"/>
      <c r="C27" s="55" t="s">
        <v>471</v>
      </c>
      <c r="D27" s="52">
        <f>SUMIF('2023年实施方案'!$C$7:$C$118,$C27,'2023年实施方案'!$K$7:$K$118)</f>
        <v>0</v>
      </c>
      <c r="E27" s="53">
        <f>COUNTIF('2023年实施方案'!$C$7:$C$118,$C27)</f>
        <v>0</v>
      </c>
    </row>
    <row r="28" ht="20" customHeight="1" spans="1:5">
      <c r="A28" s="55"/>
      <c r="B28" s="54"/>
      <c r="C28" s="54" t="s">
        <v>472</v>
      </c>
      <c r="D28" s="52">
        <f>SUMIF('2023年实施方案'!$C$7:$C$118,$C28,'2023年实施方案'!$K$7:$K$118)</f>
        <v>0</v>
      </c>
      <c r="E28" s="53">
        <f>COUNTIF('2023年实施方案'!$C$7:$C$118,$C28)</f>
        <v>0</v>
      </c>
    </row>
    <row r="29" ht="25" customHeight="1" spans="1:5">
      <c r="A29" s="59"/>
      <c r="B29" s="55"/>
      <c r="C29" s="55" t="s">
        <v>349</v>
      </c>
      <c r="D29" s="52">
        <f>SUMIF('2023年实施方案'!$C$7:$C$118,$C29,'2023年实施方案'!$K$7:$K$118)</f>
        <v>19700000</v>
      </c>
      <c r="E29" s="53">
        <f>COUNTIF('2023年实施方案'!$C$7:$C$118,$C29)</f>
        <v>4</v>
      </c>
    </row>
    <row r="30" ht="36" customHeight="1" spans="1:5">
      <c r="A30" s="55"/>
      <c r="B30" s="59"/>
      <c r="C30" s="59" t="s">
        <v>473</v>
      </c>
      <c r="D30" s="52">
        <f>SUMIF('2023年实施方案'!$C$7:$C$118,$C30,'2023年实施方案'!$K$7:$K$118)</f>
        <v>0</v>
      </c>
      <c r="E30" s="53">
        <f>COUNTIF('2023年实施方案'!$C$7:$C$118,$C30)</f>
        <v>0</v>
      </c>
    </row>
    <row r="31" ht="19" customHeight="1" spans="1:5">
      <c r="A31" s="55" t="s">
        <v>474</v>
      </c>
      <c r="B31" s="55"/>
      <c r="C31" s="55"/>
      <c r="D31" s="52">
        <f>D32+D35+D38+D41+D45</f>
        <v>750000</v>
      </c>
      <c r="E31" s="53">
        <f>E32+E35+E38+E41+E45</f>
        <v>2</v>
      </c>
    </row>
    <row r="32" ht="17" customHeight="1" spans="1:5">
      <c r="A32" s="55"/>
      <c r="B32" s="55" t="s">
        <v>475</v>
      </c>
      <c r="C32" s="55"/>
      <c r="D32" s="17">
        <f>SUM(D33:D34)</f>
        <v>400000</v>
      </c>
      <c r="E32" s="53">
        <f>SUM(E33:E34)</f>
        <v>1</v>
      </c>
    </row>
    <row r="33" ht="15" customHeight="1" spans="1:5">
      <c r="A33" s="55"/>
      <c r="B33" s="55"/>
      <c r="C33" s="55" t="s">
        <v>336</v>
      </c>
      <c r="D33" s="52">
        <f>SUMIF('2023年实施方案'!$C$7:$C$118,$C33,'2023年实施方案'!$K$7:$K$118)</f>
        <v>400000</v>
      </c>
      <c r="E33" s="53">
        <f>COUNTIF('2023年实施方案'!$C$7:$C$118,$C33)</f>
        <v>1</v>
      </c>
    </row>
    <row r="34" ht="15" customHeight="1" spans="1:5">
      <c r="A34" s="55"/>
      <c r="B34" s="55"/>
      <c r="C34" s="55" t="s">
        <v>476</v>
      </c>
      <c r="D34" s="52">
        <f>SUMIF('2023年实施方案'!$C$7:$C$118,$C34,'2023年实施方案'!$K$7:$K$118)</f>
        <v>0</v>
      </c>
      <c r="E34" s="53">
        <f>COUNTIF('2023年实施方案'!$C$7:$C$118,$C34)</f>
        <v>0</v>
      </c>
    </row>
    <row r="35" ht="17" customHeight="1" spans="1:5">
      <c r="A35" s="55"/>
      <c r="B35" s="55" t="s">
        <v>477</v>
      </c>
      <c r="C35" s="55"/>
      <c r="D35" s="52">
        <f>SUM(D36:D37)</f>
        <v>350000</v>
      </c>
      <c r="E35" s="53">
        <f>SUM(E36:E37)</f>
        <v>1</v>
      </c>
    </row>
    <row r="36" ht="18" customHeight="1" spans="1:5">
      <c r="A36" s="55"/>
      <c r="B36" s="55"/>
      <c r="C36" s="55" t="s">
        <v>332</v>
      </c>
      <c r="D36" s="52">
        <f>SUMIF('2023年实施方案'!$C$7:$C$118,$C36,'2023年实施方案'!$K$7:$K$118)</f>
        <v>350000</v>
      </c>
      <c r="E36" s="53">
        <f>COUNTIF('2023年实施方案'!$C$7:$C$118,$C36)</f>
        <v>1</v>
      </c>
    </row>
    <row r="37" ht="18" customHeight="1" spans="1:5">
      <c r="A37" s="55"/>
      <c r="B37" s="55"/>
      <c r="C37" s="55" t="s">
        <v>478</v>
      </c>
      <c r="D37" s="52">
        <f>SUMIF('2023年实施方案'!$C$7:$C$118,$C37,'2023年实施方案'!$K$7:$K$118)</f>
        <v>0</v>
      </c>
      <c r="E37" s="53">
        <f>COUNTIF('2023年实施方案'!$C$7:$C$118,$C37)</f>
        <v>0</v>
      </c>
    </row>
    <row r="38" ht="16" customHeight="1" spans="1:5">
      <c r="A38" s="55"/>
      <c r="B38" s="55" t="s">
        <v>479</v>
      </c>
      <c r="C38" s="55"/>
      <c r="D38" s="52">
        <f>SUM(D39:D40)</f>
        <v>0</v>
      </c>
      <c r="E38" s="53">
        <f>SUM(E39:E40)</f>
        <v>0</v>
      </c>
    </row>
    <row r="39" ht="16" customHeight="1" spans="1:5">
      <c r="A39" s="55"/>
      <c r="B39" s="55"/>
      <c r="C39" s="55" t="s">
        <v>480</v>
      </c>
      <c r="D39" s="52">
        <f>SUMIF('2023年实施方案'!$C$7:$C$118,$C39,'2023年实施方案'!$K$7:$K$118)</f>
        <v>0</v>
      </c>
      <c r="E39" s="53">
        <f>COUNTIF('2023年实施方案'!$C$7:$C$118,$C39)</f>
        <v>0</v>
      </c>
    </row>
    <row r="40" ht="16" customHeight="1" spans="1:5">
      <c r="A40" s="55"/>
      <c r="B40" s="55"/>
      <c r="C40" s="55" t="s">
        <v>481</v>
      </c>
      <c r="D40" s="52">
        <f>SUMIF('2023年实施方案'!$C$7:$C$118,$C40,'2023年实施方案'!$K$7:$K$118)</f>
        <v>0</v>
      </c>
      <c r="E40" s="53">
        <f>COUNTIF('2023年实施方案'!$C$7:$C$118,$C40)</f>
        <v>0</v>
      </c>
    </row>
    <row r="41" ht="16" customHeight="1" spans="1:5">
      <c r="A41" s="55"/>
      <c r="B41" s="55" t="s">
        <v>482</v>
      </c>
      <c r="C41" s="55"/>
      <c r="D41" s="52">
        <f>SUM(D42:D44)</f>
        <v>0</v>
      </c>
      <c r="E41" s="53">
        <f>SUM(E42:E44)</f>
        <v>0</v>
      </c>
    </row>
    <row r="42" ht="16" customHeight="1" spans="1:5">
      <c r="A42" s="55"/>
      <c r="B42" s="55"/>
      <c r="C42" s="55" t="s">
        <v>483</v>
      </c>
      <c r="D42" s="52">
        <f>SUMIF('2023年实施方案'!$C$7:$C$118,$C42,'2023年实施方案'!$K$7:$K$118)</f>
        <v>0</v>
      </c>
      <c r="E42" s="53">
        <f>COUNTIF('2023年实施方案'!$C$7:$C$118,$C42)</f>
        <v>0</v>
      </c>
    </row>
    <row r="43" ht="16" customHeight="1" spans="1:5">
      <c r="A43" s="55"/>
      <c r="B43" s="55"/>
      <c r="C43" s="55" t="s">
        <v>484</v>
      </c>
      <c r="D43" s="52">
        <f>SUMIF('2023年实施方案'!$C$7:$C$118,$C43,'2023年实施方案'!$K$7:$K$118)</f>
        <v>0</v>
      </c>
      <c r="E43" s="53">
        <f>COUNTIF('2023年实施方案'!$C$7:$C$118,$C43)</f>
        <v>0</v>
      </c>
    </row>
    <row r="44" ht="16" customHeight="1" spans="1:5">
      <c r="A44" s="55"/>
      <c r="B44" s="55"/>
      <c r="C44" s="55" t="s">
        <v>485</v>
      </c>
      <c r="D44" s="52">
        <f>SUMIF('2023年实施方案'!$C$7:$C$118,$C44,'2023年实施方案'!$K$7:$K$118)</f>
        <v>0</v>
      </c>
      <c r="E44" s="53">
        <f>COUNTIF('2023年实施方案'!$C$7:$C$118,$C44)</f>
        <v>0</v>
      </c>
    </row>
    <row r="45" ht="16" customHeight="1" spans="1:5">
      <c r="A45" s="55"/>
      <c r="B45" s="55" t="s">
        <v>486</v>
      </c>
      <c r="C45" s="55"/>
      <c r="D45" s="52">
        <f>D46</f>
        <v>0</v>
      </c>
      <c r="E45" s="53">
        <f>E46</f>
        <v>0</v>
      </c>
    </row>
    <row r="46" ht="16" customHeight="1" spans="1:5">
      <c r="A46" s="55"/>
      <c r="B46" s="55"/>
      <c r="C46" s="55" t="s">
        <v>487</v>
      </c>
      <c r="D46" s="52">
        <f>SUMIF('2023年实施方案'!$C$7:$C$118,$C46,'2023年实施方案'!$K$7:$K$118)</f>
        <v>0</v>
      </c>
      <c r="E46" s="53">
        <f>COUNTIF('2023年实施方案'!$C$7:$C$118,$C46)</f>
        <v>0</v>
      </c>
    </row>
    <row r="47" ht="16" customHeight="1" spans="1:5">
      <c r="A47" s="55" t="s">
        <v>488</v>
      </c>
      <c r="B47" s="55"/>
      <c r="C47" s="55"/>
      <c r="D47" s="52">
        <f>D48+D56+D61+D64+D69</f>
        <v>125166990</v>
      </c>
      <c r="E47" s="53">
        <f>E48+E56+E61+E64+E69</f>
        <v>94</v>
      </c>
    </row>
    <row r="48" ht="16" customHeight="1" spans="1:5">
      <c r="A48" s="55"/>
      <c r="B48" s="55" t="s">
        <v>489</v>
      </c>
      <c r="C48" s="55"/>
      <c r="D48" s="52">
        <f>SUM(D49:D55)</f>
        <v>86366990</v>
      </c>
      <c r="E48" s="53">
        <f>SUM(E49:E55)</f>
        <v>78</v>
      </c>
    </row>
    <row r="49" ht="16" customHeight="1" spans="1:5">
      <c r="A49" s="55"/>
      <c r="B49" s="55"/>
      <c r="C49" s="55" t="s">
        <v>28</v>
      </c>
      <c r="D49" s="52">
        <f>SUMIF('2023年实施方案'!$C$7:$C$118,$C49,'2023年实施方案'!$K$7:$K$118)</f>
        <v>40302460</v>
      </c>
      <c r="E49" s="53">
        <f>COUNTIF('2023年实施方案'!$C$7:$C$118,$C49)</f>
        <v>25</v>
      </c>
    </row>
    <row r="50" ht="16" customHeight="1" spans="1:5">
      <c r="A50" s="55"/>
      <c r="B50" s="55"/>
      <c r="C50" s="55" t="s">
        <v>130</v>
      </c>
      <c r="D50" s="52">
        <f>SUMIF('2023年实施方案'!$C$7:$C$118,$C50,'2023年实施方案'!$K$7:$K$118)</f>
        <v>34974000</v>
      </c>
      <c r="E50" s="53">
        <f>COUNTIF('2023年实施方案'!$C$7:$C$118,$C50)</f>
        <v>49</v>
      </c>
    </row>
    <row r="51" ht="16" customHeight="1" spans="1:5">
      <c r="A51" s="55"/>
      <c r="B51" s="55"/>
      <c r="C51" s="55" t="s">
        <v>490</v>
      </c>
      <c r="D51" s="52">
        <f>SUMIF('2023年实施方案'!$C$7:$C$118,$C51,'2023年实施方案'!$K$7:$K$118)</f>
        <v>0</v>
      </c>
      <c r="E51" s="53">
        <f>COUNTIF('2023年实施方案'!$C$7:$C$118,$C51)</f>
        <v>0</v>
      </c>
    </row>
    <row r="52" ht="14" customHeight="1" spans="1:5">
      <c r="A52" s="55"/>
      <c r="B52" s="55"/>
      <c r="C52" s="55" t="s">
        <v>491</v>
      </c>
      <c r="D52" s="52">
        <f>SUMIF('2023年实施方案'!$C$7:$C$118,$C52,'2023年实施方案'!$K$7:$K$118)</f>
        <v>0</v>
      </c>
      <c r="E52" s="53">
        <f>COUNTIF('2023年实施方案'!$C$7:$C$118,$C52)</f>
        <v>0</v>
      </c>
    </row>
    <row r="53" ht="16" customHeight="1" spans="1:5">
      <c r="A53" s="55"/>
      <c r="B53" s="55"/>
      <c r="C53" s="55" t="s">
        <v>340</v>
      </c>
      <c r="D53" s="52">
        <f>SUMIF('2023年实施方案'!$C$7:$C$118,$C53,'2023年实施方案'!$K$7:$K$118)</f>
        <v>610530</v>
      </c>
      <c r="E53" s="53">
        <f>COUNTIF('2023年实施方案'!$C$7:$C$118,$C53)</f>
        <v>1</v>
      </c>
    </row>
    <row r="54" ht="14" customHeight="1" spans="1:5">
      <c r="A54" s="55"/>
      <c r="B54" s="55"/>
      <c r="C54" s="55" t="s">
        <v>362</v>
      </c>
      <c r="D54" s="52">
        <f>SUMIF('2023年实施方案'!$C$7:$C$118,$C54,'2023年实施方案'!$K$7:$K$118)</f>
        <v>10480000</v>
      </c>
      <c r="E54" s="53">
        <f>COUNTIF('2023年实施方案'!$C$7:$C$118,$C54)</f>
        <v>3</v>
      </c>
    </row>
    <row r="55" ht="23" customHeight="1" spans="1:5">
      <c r="A55" s="55"/>
      <c r="B55" s="55"/>
      <c r="C55" s="55" t="s">
        <v>492</v>
      </c>
      <c r="D55" s="52">
        <f>SUMIF('2023年实施方案'!$C$7:$C$118,$C55,'2023年实施方案'!$K$7:$K$118)</f>
        <v>0</v>
      </c>
      <c r="E55" s="53">
        <f>COUNTIF('2023年实施方案'!$C$7:$C$118,$C55)</f>
        <v>0</v>
      </c>
    </row>
    <row r="56" ht="15" customHeight="1" spans="1:5">
      <c r="A56" s="55"/>
      <c r="B56" s="55" t="s">
        <v>493</v>
      </c>
      <c r="C56" s="55"/>
      <c r="D56" s="52">
        <f>SUM(D57:D60)</f>
        <v>19280000</v>
      </c>
      <c r="E56" s="53">
        <f>SUM(E57:E60)</f>
        <v>11</v>
      </c>
    </row>
    <row r="57" ht="25" customHeight="1" spans="1:5">
      <c r="A57" s="55"/>
      <c r="B57" s="55"/>
      <c r="C57" s="55" t="s">
        <v>494</v>
      </c>
      <c r="D57" s="52">
        <f>SUMIF('2023年实施方案'!$C$7:$C$118,$C57,'2023年实施方案'!$K$7:$K$118)</f>
        <v>0</v>
      </c>
      <c r="E57" s="53">
        <f>COUNTIF('2023年实施方案'!$C$7:$C$118,$C57)</f>
        <v>0</v>
      </c>
    </row>
    <row r="58" ht="15" customHeight="1" spans="1:5">
      <c r="A58" s="55"/>
      <c r="B58" s="55"/>
      <c r="C58" s="55" t="s">
        <v>288</v>
      </c>
      <c r="D58" s="52">
        <f>SUMIF('2023年实施方案'!$C$7:$C$118,$C58,'2023年实施方案'!$K$7:$K$118)</f>
        <v>11780000</v>
      </c>
      <c r="E58" s="53">
        <f>COUNTIF('2023年实施方案'!$C$7:$C$118,$C58)</f>
        <v>7</v>
      </c>
    </row>
    <row r="59" ht="16" customHeight="1" spans="1:5">
      <c r="A59" s="55"/>
      <c r="B59" s="55"/>
      <c r="C59" s="55" t="s">
        <v>279</v>
      </c>
      <c r="D59" s="52">
        <f>SUMIF('2023年实施方案'!$C$7:$C$118,$C59,'2023年实施方案'!$K$7:$K$118)</f>
        <v>7500000</v>
      </c>
      <c r="E59" s="53">
        <f>COUNTIF('2023年实施方案'!$C$7:$C$118,$C59)</f>
        <v>4</v>
      </c>
    </row>
    <row r="60" ht="16" customHeight="1" spans="1:5">
      <c r="A60" s="55"/>
      <c r="B60" s="55"/>
      <c r="C60" s="55" t="s">
        <v>495</v>
      </c>
      <c r="D60" s="52">
        <f>SUMIF('2023年实施方案'!$C$7:$C$118,$C60,'2023年实施方案'!$K$7:$K$118)</f>
        <v>0</v>
      </c>
      <c r="E60" s="53">
        <f>COUNTIF('2023年实施方案'!$C$7:$C$118,$C60)</f>
        <v>0</v>
      </c>
    </row>
    <row r="61" ht="16" customHeight="1" spans="1:5">
      <c r="A61" s="55"/>
      <c r="B61" s="55" t="s">
        <v>496</v>
      </c>
      <c r="C61" s="55"/>
      <c r="D61" s="52">
        <f>SUM(D62:D63)</f>
        <v>16520000</v>
      </c>
      <c r="E61" s="53">
        <f>SUM(E62:E63)</f>
        <v>4</v>
      </c>
    </row>
    <row r="62" ht="16" customHeight="1" spans="1:5">
      <c r="A62" s="55"/>
      <c r="B62" s="55"/>
      <c r="C62" s="55" t="s">
        <v>398</v>
      </c>
      <c r="D62" s="52">
        <f>SUMIF('2023年实施方案'!$C$7:$C$118,$C62,'2023年实施方案'!$K$7:$K$118)</f>
        <v>16520000</v>
      </c>
      <c r="E62" s="53">
        <f>COUNTIF('2023年实施方案'!$C$7:$C$118,$C62)</f>
        <v>4</v>
      </c>
    </row>
    <row r="63" ht="16" customHeight="1" spans="1:5">
      <c r="A63" s="55"/>
      <c r="B63" s="55"/>
      <c r="C63" s="55" t="s">
        <v>497</v>
      </c>
      <c r="D63" s="52">
        <f>SUMIF('2023年实施方案'!$C$7:$C$118,$C63,'2023年实施方案'!$K$7:$K$118)</f>
        <v>0</v>
      </c>
      <c r="E63" s="53">
        <f>COUNTIF('2023年实施方案'!$C$7:$C$118,$C63)</f>
        <v>0</v>
      </c>
    </row>
    <row r="64" ht="16" customHeight="1" spans="1:5">
      <c r="A64" s="55"/>
      <c r="B64" s="55" t="s">
        <v>498</v>
      </c>
      <c r="C64" s="55"/>
      <c r="D64" s="52">
        <f>SUM(D65:D68)</f>
        <v>0</v>
      </c>
      <c r="E64" s="53">
        <f>SUM(E65:E68)</f>
        <v>0</v>
      </c>
    </row>
    <row r="65" ht="16" customHeight="1" spans="1:5">
      <c r="A65" s="55"/>
      <c r="B65" s="55"/>
      <c r="C65" s="55" t="s">
        <v>499</v>
      </c>
      <c r="D65" s="52">
        <f>SUMIF('2023年实施方案'!$C$7:$C$118,$C65,'2023年实施方案'!$K$7:$K$118)</f>
        <v>0</v>
      </c>
      <c r="E65" s="53">
        <f>COUNTIF('2023年实施方案'!$C$7:$C$118,$C65)</f>
        <v>0</v>
      </c>
    </row>
    <row r="66" ht="16" customHeight="1" spans="1:5">
      <c r="A66" s="55"/>
      <c r="B66" s="55"/>
      <c r="C66" s="55" t="s">
        <v>500</v>
      </c>
      <c r="D66" s="52">
        <f>SUMIF('2023年实施方案'!$C$7:$C$118,$C66,'2023年实施方案'!$K$7:$K$118)</f>
        <v>0</v>
      </c>
      <c r="E66" s="53">
        <f>COUNTIF('2023年实施方案'!$C$7:$C$118,$C66)</f>
        <v>0</v>
      </c>
    </row>
    <row r="67" ht="16" customHeight="1" spans="1:5">
      <c r="A67" s="55"/>
      <c r="B67" s="55"/>
      <c r="C67" s="55" t="s">
        <v>501</v>
      </c>
      <c r="D67" s="52">
        <f>SUMIF('2023年实施方案'!$C$7:$C$118,$C67,'2023年实施方案'!$K$7:$K$118)</f>
        <v>0</v>
      </c>
      <c r="E67" s="53">
        <f>COUNTIF('2023年实施方案'!$C$7:$C$118,$C67)</f>
        <v>0</v>
      </c>
    </row>
    <row r="68" ht="16" customHeight="1" spans="1:5">
      <c r="A68" s="55"/>
      <c r="B68" s="55"/>
      <c r="C68" s="55" t="s">
        <v>502</v>
      </c>
      <c r="D68" s="52">
        <f>SUMIF('2023年实施方案'!$C$7:$C$118,$C68,'2023年实施方案'!$K$7:$K$118)</f>
        <v>0</v>
      </c>
      <c r="E68" s="53">
        <f>COUNTIF('2023年实施方案'!$C$7:$C$118,$C68)</f>
        <v>0</v>
      </c>
    </row>
    <row r="69" ht="16" customHeight="1" spans="1:5">
      <c r="A69" s="55"/>
      <c r="B69" s="55" t="s">
        <v>503</v>
      </c>
      <c r="C69" s="55"/>
      <c r="D69" s="52">
        <f>SUM(D70:D75)</f>
        <v>3000000</v>
      </c>
      <c r="E69" s="53">
        <f>SUM(E70:E75)</f>
        <v>1</v>
      </c>
    </row>
    <row r="70" ht="16" customHeight="1" spans="1:5">
      <c r="A70" s="55"/>
      <c r="B70" s="55"/>
      <c r="C70" s="55" t="s">
        <v>321</v>
      </c>
      <c r="D70" s="52">
        <f>SUMIF('2023年实施方案'!$C$7:$C$118,$C70,'2023年实施方案'!$K$7:$K$118)</f>
        <v>3000000</v>
      </c>
      <c r="E70" s="53">
        <f>COUNTIF('2023年实施方案'!$C$7:$C$118,$C70)</f>
        <v>1</v>
      </c>
    </row>
    <row r="71" ht="16" customHeight="1" spans="1:5">
      <c r="A71" s="55"/>
      <c r="B71" s="55"/>
      <c r="C71" s="55" t="s">
        <v>504</v>
      </c>
      <c r="D71" s="52">
        <f>SUMIF('2023年实施方案'!$C$7:$C$118,$C71,'2023年实施方案'!$K$7:$K$118)</f>
        <v>0</v>
      </c>
      <c r="E71" s="53">
        <f>COUNTIF('2023年实施方案'!$C$7:$C$118,$C71)</f>
        <v>0</v>
      </c>
    </row>
    <row r="72" ht="16" customHeight="1" spans="1:5">
      <c r="A72" s="55"/>
      <c r="B72" s="55"/>
      <c r="C72" s="55" t="s">
        <v>505</v>
      </c>
      <c r="D72" s="52">
        <f>SUMIF('2023年实施方案'!$C$7:$C$118,$C72,'2023年实施方案'!$K$7:$K$118)</f>
        <v>0</v>
      </c>
      <c r="E72" s="53">
        <f>COUNTIF('2023年实施方案'!$C$7:$C$118,$C72)</f>
        <v>0</v>
      </c>
    </row>
    <row r="73" ht="16" customHeight="1" spans="1:5">
      <c r="A73" s="55"/>
      <c r="B73" s="55"/>
      <c r="C73" s="55" t="s">
        <v>506</v>
      </c>
      <c r="D73" s="52">
        <f>SUMIF('2023年实施方案'!$C$7:$C$118,$C73,'2023年实施方案'!$K$7:$K$118)</f>
        <v>0</v>
      </c>
      <c r="E73" s="53">
        <f>COUNTIF('2023年实施方案'!$C$7:$C$118,$C73)</f>
        <v>0</v>
      </c>
    </row>
    <row r="74" ht="16" customHeight="1" spans="1:5">
      <c r="A74" s="55"/>
      <c r="B74" s="55"/>
      <c r="C74" s="55" t="s">
        <v>507</v>
      </c>
      <c r="D74" s="52">
        <f>SUMIF('2023年实施方案'!$C$7:$C$118,$C74,'2023年实施方案'!$K$7:$K$118)</f>
        <v>0</v>
      </c>
      <c r="E74" s="53">
        <f>COUNTIF('2023年实施方案'!$C$7:$C$118,$C74)</f>
        <v>0</v>
      </c>
    </row>
    <row r="75" ht="16" customHeight="1" spans="1:5">
      <c r="A75" s="55"/>
      <c r="B75" s="55"/>
      <c r="C75" s="55" t="s">
        <v>508</v>
      </c>
      <c r="D75" s="52">
        <f>SUMIF('2023年实施方案'!$C$7:$C$118,$C75,'2023年实施方案'!$K$7:$K$118)</f>
        <v>0</v>
      </c>
      <c r="E75" s="53">
        <f>COUNTIF('2023年实施方案'!$C$7:$C$118,$C75)</f>
        <v>0</v>
      </c>
    </row>
    <row r="76" ht="16" customHeight="1" spans="1:5">
      <c r="A76" s="55" t="s">
        <v>509</v>
      </c>
      <c r="B76" s="55"/>
      <c r="C76" s="55"/>
      <c r="D76" s="52">
        <f>D77</f>
        <v>0</v>
      </c>
      <c r="E76" s="53">
        <f>E77</f>
        <v>0</v>
      </c>
    </row>
    <row r="77" ht="16" customHeight="1" spans="1:5">
      <c r="A77" s="55"/>
      <c r="B77" s="55" t="s">
        <v>510</v>
      </c>
      <c r="C77" s="55"/>
      <c r="D77" s="52">
        <f>SUM(D78:D80)</f>
        <v>0</v>
      </c>
      <c r="E77" s="53">
        <f>SUM(E78:E80)</f>
        <v>0</v>
      </c>
    </row>
    <row r="78" ht="16" customHeight="1" spans="1:5">
      <c r="A78" s="55"/>
      <c r="B78" s="55"/>
      <c r="C78" s="55" t="s">
        <v>511</v>
      </c>
      <c r="D78" s="52">
        <f>SUMIF('2023年实施方案'!$C$7:$C$118,$C78,'2023年实施方案'!$K$7:$K$118)</f>
        <v>0</v>
      </c>
      <c r="E78" s="53">
        <f>COUNTIF('2023年实施方案'!$C$7:$C$118,$C78)</f>
        <v>0</v>
      </c>
    </row>
    <row r="79" ht="25" customHeight="1" spans="1:5">
      <c r="A79" s="55"/>
      <c r="B79" s="55"/>
      <c r="C79" s="55" t="s">
        <v>512</v>
      </c>
      <c r="D79" s="52">
        <f>SUMIF('2023年实施方案'!$C$7:$C$118,$C79,'2023年实施方案'!$K$7:$K$118)</f>
        <v>0</v>
      </c>
      <c r="E79" s="53">
        <f>COUNTIF('2023年实施方案'!$C$7:$C$118,$C79)</f>
        <v>0</v>
      </c>
    </row>
    <row r="80" ht="24" customHeight="1" spans="1:5">
      <c r="A80" s="55"/>
      <c r="B80" s="55"/>
      <c r="C80" s="55" t="s">
        <v>513</v>
      </c>
      <c r="D80" s="52">
        <f>SUMIF('2023年实施方案'!$C$7:$C$118,$C80,'2023年实施方案'!$K$7:$K$118)</f>
        <v>0</v>
      </c>
      <c r="E80" s="53">
        <f>COUNTIF('2023年实施方案'!$C$7:$C$118,$C80)</f>
        <v>0</v>
      </c>
    </row>
    <row r="81" ht="16" customHeight="1" spans="1:5">
      <c r="A81" s="55" t="s">
        <v>514</v>
      </c>
      <c r="B81" s="55"/>
      <c r="C81" s="55"/>
      <c r="D81" s="17">
        <f>D82+D84+D88+D95</f>
        <v>3600000</v>
      </c>
      <c r="E81" s="53">
        <f>E82+E84+E88+E95</f>
        <v>1</v>
      </c>
    </row>
    <row r="82" ht="16" customHeight="1" spans="1:5">
      <c r="A82" s="55"/>
      <c r="B82" s="55" t="s">
        <v>515</v>
      </c>
      <c r="C82" s="55"/>
      <c r="D82" s="52">
        <f>D83</f>
        <v>0</v>
      </c>
      <c r="E82" s="53">
        <f>E83</f>
        <v>0</v>
      </c>
    </row>
    <row r="83" ht="16" customHeight="1" spans="1:5">
      <c r="A83" s="55"/>
      <c r="B83" s="55"/>
      <c r="C83" s="55" t="s">
        <v>516</v>
      </c>
      <c r="D83" s="52">
        <f>SUMIF('2023年实施方案'!$C$7:$C$118,$C83,'2023年实施方案'!$K$7:$K$118)</f>
        <v>0</v>
      </c>
      <c r="E83" s="53">
        <f>COUNTIF('2023年实施方案'!$C$7:$C$118,$C83)</f>
        <v>0</v>
      </c>
    </row>
    <row r="84" ht="16" customHeight="1" spans="1:5">
      <c r="A84" s="55"/>
      <c r="B84" s="55" t="s">
        <v>517</v>
      </c>
      <c r="C84" s="55"/>
      <c r="D84" s="52">
        <f>SUM(D85:D87)</f>
        <v>3600000</v>
      </c>
      <c r="E84" s="53">
        <f>SUM(E85:E87)</f>
        <v>1</v>
      </c>
    </row>
    <row r="85" ht="15" customHeight="1" spans="1:5">
      <c r="A85" s="55"/>
      <c r="B85" s="55"/>
      <c r="C85" s="55" t="s">
        <v>327</v>
      </c>
      <c r="D85" s="52">
        <f>SUMIF('2023年实施方案'!$C$7:$C$118,$C85,'2023年实施方案'!$K$7:$K$118)</f>
        <v>3600000</v>
      </c>
      <c r="E85" s="53">
        <f>COUNTIF('2023年实施方案'!$C$7:$C$118,$C85)</f>
        <v>1</v>
      </c>
    </row>
    <row r="86" ht="15" customHeight="1" spans="1:5">
      <c r="A86" s="55"/>
      <c r="B86" s="55"/>
      <c r="C86" s="55" t="s">
        <v>518</v>
      </c>
      <c r="D86" s="52">
        <f>SUMIF('2023年实施方案'!$C$7:$C$118,$C86,'2023年实施方案'!$K$7:$K$118)</f>
        <v>0</v>
      </c>
      <c r="E86" s="53">
        <f>COUNTIF('2023年实施方案'!$C$7:$C$118,$C86)</f>
        <v>0</v>
      </c>
    </row>
    <row r="87" ht="15" customHeight="1" spans="1:5">
      <c r="A87" s="55"/>
      <c r="B87" s="55"/>
      <c r="C87" s="55" t="s">
        <v>519</v>
      </c>
      <c r="D87" s="52">
        <f>SUMIF('2023年实施方案'!$C$7:$C$118,$C87,'2023年实施方案'!$K$7:$K$118)</f>
        <v>0</v>
      </c>
      <c r="E87" s="53">
        <f>COUNTIF('2023年实施方案'!$C$7:$C$118,$C87)</f>
        <v>0</v>
      </c>
    </row>
    <row r="88" ht="15" customHeight="1" spans="1:5">
      <c r="A88" s="55"/>
      <c r="B88" s="55" t="s">
        <v>520</v>
      </c>
      <c r="C88" s="55"/>
      <c r="D88" s="52">
        <f>SUM(D89:D94)</f>
        <v>0</v>
      </c>
      <c r="E88" s="53">
        <f>SUM(E89:E94)</f>
        <v>0</v>
      </c>
    </row>
    <row r="89" ht="15" customHeight="1" spans="1:5">
      <c r="A89" s="55"/>
      <c r="B89" s="55"/>
      <c r="C89" s="55" t="s">
        <v>521</v>
      </c>
      <c r="D89" s="52">
        <f>SUMIF('2023年实施方案'!$C$7:$C$118,$C89,'2023年实施方案'!$K$7:$K$118)</f>
        <v>0</v>
      </c>
      <c r="E89" s="53">
        <f>COUNTIF('2023年实施方案'!$C$7:$C$118,$C89)</f>
        <v>0</v>
      </c>
    </row>
    <row r="90" ht="15" customHeight="1" spans="1:5">
      <c r="A90" s="55"/>
      <c r="B90" s="55"/>
      <c r="C90" s="55" t="s">
        <v>522</v>
      </c>
      <c r="D90" s="52">
        <f>SUMIF('2023年实施方案'!$C$7:$C$118,$C90,'2023年实施方案'!$K$7:$K$118)</f>
        <v>0</v>
      </c>
      <c r="E90" s="53">
        <f>COUNTIF('2023年实施方案'!$C$7:$C$118,$C90)</f>
        <v>0</v>
      </c>
    </row>
    <row r="91" ht="15" customHeight="1" spans="1:5">
      <c r="A91" s="55"/>
      <c r="B91" s="55"/>
      <c r="C91" s="55" t="s">
        <v>523</v>
      </c>
      <c r="D91" s="52">
        <f>SUMIF('2023年实施方案'!$C$7:$C$118,$C91,'2023年实施方案'!$K$7:$K$118)</f>
        <v>0</v>
      </c>
      <c r="E91" s="53">
        <f>COUNTIF('2023年实施方案'!$C$7:$C$118,$C91)</f>
        <v>0</v>
      </c>
    </row>
    <row r="92" ht="15" customHeight="1" spans="1:5">
      <c r="A92" s="55"/>
      <c r="B92" s="55"/>
      <c r="C92" s="55" t="s">
        <v>524</v>
      </c>
      <c r="D92" s="52">
        <f>SUMIF('2023年实施方案'!$C$7:$C$118,$C92,'2023年实施方案'!$K$7:$K$118)</f>
        <v>0</v>
      </c>
      <c r="E92" s="53">
        <f>COUNTIF('2023年实施方案'!$C$7:$C$118,$C92)</f>
        <v>0</v>
      </c>
    </row>
    <row r="93" ht="17" customHeight="1" spans="1:5">
      <c r="A93" s="55"/>
      <c r="B93" s="55"/>
      <c r="C93" s="55" t="s">
        <v>525</v>
      </c>
      <c r="D93" s="52">
        <f>SUMIF('2023年实施方案'!$C$7:$C$118,$C93,'2023年实施方案'!$K$7:$K$118)</f>
        <v>0</v>
      </c>
      <c r="E93" s="53">
        <f>COUNTIF('2023年实施方案'!$C$7:$C$118,$C93)</f>
        <v>0</v>
      </c>
    </row>
    <row r="94" ht="27" customHeight="1" spans="1:5">
      <c r="A94" s="55"/>
      <c r="B94" s="55"/>
      <c r="C94" s="55" t="s">
        <v>526</v>
      </c>
      <c r="D94" s="52">
        <f>SUMIF('2023年实施方案'!$C$7:$C$118,$C94,'2023年实施方案'!$K$7:$K$118)</f>
        <v>0</v>
      </c>
      <c r="E94" s="53">
        <f>COUNTIF('2023年实施方案'!$C$7:$C$118,$C94)</f>
        <v>0</v>
      </c>
    </row>
    <row r="95" ht="21" customHeight="1" spans="1:5">
      <c r="A95" s="55"/>
      <c r="B95" s="55" t="s">
        <v>527</v>
      </c>
      <c r="C95" s="55"/>
      <c r="D95" s="52">
        <f>SUM(D96:D100)</f>
        <v>0</v>
      </c>
      <c r="E95" s="53">
        <f>SUM(E96:E100)</f>
        <v>0</v>
      </c>
    </row>
    <row r="96" ht="18" customHeight="1" spans="1:5">
      <c r="A96" s="55"/>
      <c r="B96" s="55"/>
      <c r="C96" s="55" t="s">
        <v>528</v>
      </c>
      <c r="D96" s="52">
        <f>SUMIF('2023年实施方案'!$C$7:$C$118,$C96,'2023年实施方案'!$K$7:$K$118)</f>
        <v>0</v>
      </c>
      <c r="E96" s="53">
        <f>COUNTIF('2023年实施方案'!$C$7:$C$118,$C96)</f>
        <v>0</v>
      </c>
    </row>
    <row r="97" ht="17" customHeight="1" spans="1:5">
      <c r="A97" s="55"/>
      <c r="B97" s="55"/>
      <c r="C97" s="55" t="s">
        <v>529</v>
      </c>
      <c r="D97" s="52">
        <f>SUMIF('2023年实施方案'!$C$7:$C$118,$C97,'2023年实施方案'!$K$7:$K$118)</f>
        <v>0</v>
      </c>
      <c r="E97" s="53">
        <f>COUNTIF('2023年实施方案'!$C$7:$C$118,$C97)</f>
        <v>0</v>
      </c>
    </row>
    <row r="98" ht="18" customHeight="1" spans="1:5">
      <c r="A98" s="55"/>
      <c r="B98" s="55"/>
      <c r="C98" s="55" t="s">
        <v>530</v>
      </c>
      <c r="D98" s="52">
        <f>SUMIF('2023年实施方案'!$C$7:$C$118,$C98,'2023年实施方案'!$K$7:$K$118)</f>
        <v>0</v>
      </c>
      <c r="E98" s="53">
        <f>COUNTIF('2023年实施方案'!$C$7:$C$118,$C98)</f>
        <v>0</v>
      </c>
    </row>
    <row r="99" ht="19" customHeight="1" spans="1:5">
      <c r="A99" s="55"/>
      <c r="B99" s="55"/>
      <c r="C99" s="55" t="s">
        <v>531</v>
      </c>
      <c r="D99" s="52">
        <f>SUMIF('2023年实施方案'!$C$7:$C$118,$C99,'2023年实施方案'!$K$7:$K$118)</f>
        <v>0</v>
      </c>
      <c r="E99" s="53">
        <f>COUNTIF('2023年实施方案'!$C$7:$C$118,$C99)</f>
        <v>0</v>
      </c>
    </row>
    <row r="100" ht="19" customHeight="1" spans="1:5">
      <c r="A100" s="55"/>
      <c r="B100" s="55"/>
      <c r="C100" s="55" t="s">
        <v>532</v>
      </c>
      <c r="D100" s="52">
        <f>SUMIF('2023年实施方案'!$C$7:$C$118,$C100,'2023年实施方案'!$K$7:$K$118)</f>
        <v>0</v>
      </c>
      <c r="E100" s="53">
        <f>COUNTIF('2023年实施方案'!$C$7:$C$118,$C100)</f>
        <v>0</v>
      </c>
    </row>
    <row r="101" ht="24" customHeight="1" spans="1:5">
      <c r="A101" s="55" t="s">
        <v>533</v>
      </c>
      <c r="B101" s="55"/>
      <c r="C101" s="55"/>
      <c r="D101" s="52">
        <f>D102+D105</f>
        <v>0</v>
      </c>
      <c r="E101" s="53">
        <f>E102+E105</f>
        <v>0</v>
      </c>
    </row>
    <row r="102" ht="17" customHeight="1" spans="1:5">
      <c r="A102" s="55"/>
      <c r="B102" s="55" t="s">
        <v>534</v>
      </c>
      <c r="C102" s="55"/>
      <c r="D102" s="52">
        <f>SUM(D103:D104)</f>
        <v>0</v>
      </c>
      <c r="E102" s="53">
        <f>SUM(E103:E104)</f>
        <v>0</v>
      </c>
    </row>
    <row r="103" ht="16" customHeight="1" spans="1:5">
      <c r="A103" s="55"/>
      <c r="B103" s="55"/>
      <c r="C103" s="55" t="s">
        <v>535</v>
      </c>
      <c r="D103" s="52">
        <f>SUMIF('2023年实施方案'!$C$7:$C$118,$C103,'2023年实施方案'!$K$7:$K$118)</f>
        <v>0</v>
      </c>
      <c r="E103" s="53">
        <f>COUNTIF('2023年实施方案'!$C$7:$C$118,$C103)</f>
        <v>0</v>
      </c>
    </row>
    <row r="104" ht="25" customHeight="1" spans="1:5">
      <c r="A104" s="55"/>
      <c r="B104" s="55"/>
      <c r="C104" s="55" t="s">
        <v>536</v>
      </c>
      <c r="D104" s="52">
        <f>SUMIF('2023年实施方案'!$C$7:$C$118,$C104,'2023年实施方案'!$K$7:$K$118)</f>
        <v>0</v>
      </c>
      <c r="E104" s="53">
        <f>COUNTIF('2023年实施方案'!$C$7:$C$118,$C104)</f>
        <v>0</v>
      </c>
    </row>
    <row r="105" ht="19" customHeight="1" spans="1:5">
      <c r="A105" s="55"/>
      <c r="B105" s="55" t="s">
        <v>537</v>
      </c>
      <c r="C105" s="55"/>
      <c r="D105" s="52">
        <f>SUM(D106:D109)</f>
        <v>0</v>
      </c>
      <c r="E105" s="53">
        <f>SUM(E106:E109)</f>
        <v>0</v>
      </c>
    </row>
    <row r="106" ht="19" customHeight="1" spans="1:5">
      <c r="A106" s="55"/>
      <c r="B106" s="55"/>
      <c r="C106" s="55" t="s">
        <v>538</v>
      </c>
      <c r="D106" s="52">
        <f>SUMIF('2023年实施方案'!$C$7:$C$118,$C106,'2023年实施方案'!$K$7:$K$118)</f>
        <v>0</v>
      </c>
      <c r="E106" s="53">
        <f>COUNTIF('2023年实施方案'!$C$7:$C$118,$C106)</f>
        <v>0</v>
      </c>
    </row>
    <row r="107" ht="26" customHeight="1" spans="1:5">
      <c r="A107" s="55"/>
      <c r="B107" s="55"/>
      <c r="C107" s="55" t="s">
        <v>539</v>
      </c>
      <c r="D107" s="52">
        <f>SUMIF('2023年实施方案'!$C$7:$C$118,$C107,'2023年实施方案'!$K$7:$K$118)</f>
        <v>0</v>
      </c>
      <c r="E107" s="53">
        <f>COUNTIF('2023年实施方案'!$C$7:$C$118,$C107)</f>
        <v>0</v>
      </c>
    </row>
    <row r="108" ht="17" customHeight="1" spans="1:5">
      <c r="A108" s="55"/>
      <c r="B108" s="55"/>
      <c r="C108" s="55" t="s">
        <v>540</v>
      </c>
      <c r="D108" s="52">
        <f>SUMIF('2023年实施方案'!$C$7:$C$118,$C108,'2023年实施方案'!$K$7:$K$118)</f>
        <v>0</v>
      </c>
      <c r="E108" s="53">
        <f>COUNTIF('2023年实施方案'!$C$7:$C$118,$C108)</f>
        <v>0</v>
      </c>
    </row>
    <row r="109" ht="21" customHeight="1" spans="1:5">
      <c r="A109" s="55"/>
      <c r="B109" s="55"/>
      <c r="C109" s="55" t="s">
        <v>541</v>
      </c>
      <c r="D109" s="52">
        <f>SUMIF('2023年实施方案'!$C$7:$C$118,$C109,'2023年实施方案'!$K$7:$K$118)</f>
        <v>0</v>
      </c>
      <c r="E109" s="53">
        <f>COUNTIF('2023年实施方案'!$C$7:$C$118,$C109)</f>
        <v>0</v>
      </c>
    </row>
    <row r="110" ht="18" customHeight="1" spans="1:5">
      <c r="A110" s="55" t="s">
        <v>542</v>
      </c>
      <c r="B110" s="55"/>
      <c r="C110" s="55"/>
      <c r="D110" s="17">
        <f>D111</f>
        <v>0</v>
      </c>
      <c r="E110" s="53">
        <f>E111</f>
        <v>0</v>
      </c>
    </row>
    <row r="111" ht="18" customHeight="1" spans="1:5">
      <c r="A111" s="55"/>
      <c r="B111" s="55" t="s">
        <v>543</v>
      </c>
      <c r="C111" s="55"/>
      <c r="D111" s="52">
        <f>D112</f>
        <v>0</v>
      </c>
      <c r="E111" s="53">
        <f>E112</f>
        <v>0</v>
      </c>
    </row>
    <row r="112" ht="18" customHeight="1" spans="1:5">
      <c r="A112" s="55"/>
      <c r="B112" s="55"/>
      <c r="C112" s="55" t="s">
        <v>543</v>
      </c>
      <c r="D112" s="52">
        <f>SUMIF('2023年实施方案'!$C$7:$C$118,$C112,'2023年实施方案'!$K$7:$K$118)</f>
        <v>0</v>
      </c>
      <c r="E112" s="53">
        <f>COUNTIF('2023年实施方案'!$C$7:$C$118,$C112)</f>
        <v>0</v>
      </c>
    </row>
    <row r="113" ht="21" customHeight="1" spans="1:5">
      <c r="A113" s="55" t="s">
        <v>544</v>
      </c>
      <c r="B113" s="55"/>
      <c r="C113" s="55"/>
      <c r="D113" s="17">
        <f>D114</f>
        <v>0</v>
      </c>
      <c r="E113" s="53">
        <f>E114</f>
        <v>0</v>
      </c>
    </row>
    <row r="114" ht="18" customHeight="1" spans="1:5">
      <c r="A114" s="55"/>
      <c r="B114" s="55" t="s">
        <v>545</v>
      </c>
      <c r="C114" s="55"/>
      <c r="D114" s="52">
        <f>SUM(D115:D116)</f>
        <v>0</v>
      </c>
      <c r="E114" s="53">
        <f>SUM(E115:E116)</f>
        <v>0</v>
      </c>
    </row>
    <row r="115" ht="21" customHeight="1" spans="1:5">
      <c r="A115" s="55"/>
      <c r="B115" s="55"/>
      <c r="C115" s="55" t="s">
        <v>546</v>
      </c>
      <c r="D115" s="52">
        <f>SUMIF('2023年实施方案'!$C$7:$C$118,$C115,'2023年实施方案'!$K$7:$K$118)</f>
        <v>0</v>
      </c>
      <c r="E115" s="53">
        <f>COUNTIF('2023年实施方案'!$C$7:$C$118,$C115)</f>
        <v>0</v>
      </c>
    </row>
    <row r="116" ht="21" customHeight="1" spans="1:5">
      <c r="A116" s="55"/>
      <c r="B116" s="55"/>
      <c r="C116" s="55" t="s">
        <v>547</v>
      </c>
      <c r="D116" s="52">
        <f>SUMIF('2023年实施方案'!$C$7:$C$118,$C116,'2023年实施方案'!$K$7:$K$118)</f>
        <v>0</v>
      </c>
      <c r="E116" s="53">
        <f>COUNTIF('2023年实施方案'!$C$7:$C$118,$C116)</f>
        <v>0</v>
      </c>
    </row>
  </sheetData>
  <mergeCells count="2">
    <mergeCell ref="A3:E3"/>
    <mergeCell ref="A5:E5"/>
  </mergeCells>
  <printOptions horizontalCentered="1" verticalCentered="1"/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40"/>
  <sheetViews>
    <sheetView tabSelected="1" topLeftCell="A4" workbookViewId="0">
      <selection activeCell="B13" sqref="B13"/>
    </sheetView>
  </sheetViews>
  <sheetFormatPr defaultColWidth="9" defaultRowHeight="13.5" outlineLevelCol="7"/>
  <cols>
    <col min="1" max="1" width="25.625" style="20" customWidth="1"/>
    <col min="2" max="2" width="37.375" customWidth="1"/>
    <col min="3" max="3" width="16.75" customWidth="1"/>
    <col min="4" max="4" width="10.75" customWidth="1"/>
    <col min="5" max="6" width="12.75" customWidth="1"/>
    <col min="8" max="8" width="10.5" customWidth="1"/>
  </cols>
  <sheetData>
    <row r="1" ht="24" customHeight="1" spans="1:1">
      <c r="A1" s="21" t="s">
        <v>548</v>
      </c>
    </row>
    <row r="2" ht="20.25" spans="1:1">
      <c r="A2" s="22"/>
    </row>
    <row r="3" ht="36" customHeight="1" spans="1:6">
      <c r="A3" s="14" t="s">
        <v>549</v>
      </c>
      <c r="B3" s="14"/>
      <c r="C3" s="14"/>
      <c r="D3" s="14"/>
      <c r="E3" s="14"/>
      <c r="F3" s="14"/>
    </row>
    <row r="4" ht="32.1" customHeight="1" spans="1:6">
      <c r="A4" s="23"/>
      <c r="B4" s="24"/>
      <c r="C4" s="24"/>
      <c r="D4" s="24"/>
      <c r="E4" s="24"/>
      <c r="F4" s="25" t="s">
        <v>550</v>
      </c>
    </row>
    <row r="5" ht="18" customHeight="1" spans="1:6">
      <c r="A5" s="26" t="s">
        <v>551</v>
      </c>
      <c r="B5" s="27" t="s">
        <v>552</v>
      </c>
      <c r="C5" s="27" t="s">
        <v>553</v>
      </c>
      <c r="D5" s="27" t="s">
        <v>442</v>
      </c>
      <c r="E5" s="27"/>
      <c r="F5" s="27"/>
    </row>
    <row r="6" ht="31" customHeight="1" spans="1:6">
      <c r="A6" s="26"/>
      <c r="B6" s="27"/>
      <c r="C6" s="27"/>
      <c r="D6" s="27" t="s">
        <v>26</v>
      </c>
      <c r="E6" s="28" t="s">
        <v>554</v>
      </c>
      <c r="F6" s="28" t="s">
        <v>555</v>
      </c>
    </row>
    <row r="7" ht="31.5" customHeight="1" spans="1:8">
      <c r="A7" s="29" t="s">
        <v>26</v>
      </c>
      <c r="B7" s="30"/>
      <c r="C7" s="30"/>
      <c r="D7" s="31">
        <f t="shared" ref="D7:D8" si="0">SUM(E7:F7)</f>
        <v>160000000</v>
      </c>
      <c r="E7" s="32">
        <f>E8+E37+E38+E40</f>
        <v>119210000</v>
      </c>
      <c r="F7" s="32">
        <f>F8+F37+F38+F40</f>
        <v>40790000</v>
      </c>
      <c r="H7" s="33"/>
    </row>
    <row r="8" ht="33.95" customHeight="1" spans="1:6">
      <c r="A8" s="29" t="s">
        <v>556</v>
      </c>
      <c r="B8" s="30"/>
      <c r="C8" s="30"/>
      <c r="D8" s="32">
        <f t="shared" si="0"/>
        <v>39368700</v>
      </c>
      <c r="E8" s="32">
        <f>SUM(E9:E36)</f>
        <v>14210000</v>
      </c>
      <c r="F8" s="32">
        <f>SUM(F9:F36)</f>
        <v>25158700</v>
      </c>
    </row>
    <row r="9" ht="33" customHeight="1" spans="1:6">
      <c r="A9" s="34" t="s">
        <v>557</v>
      </c>
      <c r="B9" s="35" t="s">
        <v>558</v>
      </c>
      <c r="C9" s="36" t="s">
        <v>559</v>
      </c>
      <c r="D9" s="32">
        <v>140000</v>
      </c>
      <c r="E9" s="32"/>
      <c r="F9" s="37">
        <v>140000</v>
      </c>
    </row>
    <row r="10" ht="37" customHeight="1" spans="1:6">
      <c r="A10" s="34" t="s">
        <v>560</v>
      </c>
      <c r="B10" s="38" t="s">
        <v>561</v>
      </c>
      <c r="C10" s="36" t="s">
        <v>559</v>
      </c>
      <c r="D10" s="32">
        <v>229500</v>
      </c>
      <c r="E10" s="39"/>
      <c r="F10" s="37">
        <v>229500</v>
      </c>
    </row>
    <row r="11" ht="36" customHeight="1" spans="1:6">
      <c r="A11" s="34" t="s">
        <v>562</v>
      </c>
      <c r="B11" s="38" t="s">
        <v>563</v>
      </c>
      <c r="C11" s="36" t="s">
        <v>559</v>
      </c>
      <c r="D11" s="32">
        <v>1060000</v>
      </c>
      <c r="E11" s="39"/>
      <c r="F11" s="37">
        <v>1060000</v>
      </c>
    </row>
    <row r="12" ht="33.95" customHeight="1" spans="1:6">
      <c r="A12" s="34" t="s">
        <v>564</v>
      </c>
      <c r="B12" s="35" t="s">
        <v>565</v>
      </c>
      <c r="C12" s="36" t="s">
        <v>559</v>
      </c>
      <c r="D12" s="32">
        <v>750000</v>
      </c>
      <c r="E12" s="39"/>
      <c r="F12" s="37">
        <v>750000</v>
      </c>
    </row>
    <row r="13" ht="33.95" customHeight="1" spans="1:6">
      <c r="A13" s="34" t="s">
        <v>566</v>
      </c>
      <c r="B13" s="35" t="s">
        <v>567</v>
      </c>
      <c r="C13" s="36" t="s">
        <v>568</v>
      </c>
      <c r="D13" s="32">
        <v>100000</v>
      </c>
      <c r="E13" s="39"/>
      <c r="F13" s="37">
        <v>100000</v>
      </c>
    </row>
    <row r="14" ht="33.95" customHeight="1" spans="1:6">
      <c r="A14" s="34" t="s">
        <v>569</v>
      </c>
      <c r="B14" s="35" t="s">
        <v>570</v>
      </c>
      <c r="C14" s="36" t="s">
        <v>568</v>
      </c>
      <c r="D14" s="32">
        <v>10000</v>
      </c>
      <c r="E14" s="39"/>
      <c r="F14" s="37">
        <v>10000</v>
      </c>
    </row>
    <row r="15" ht="33.95" customHeight="1" spans="1:6">
      <c r="A15" s="34" t="s">
        <v>571</v>
      </c>
      <c r="B15" s="35" t="s">
        <v>572</v>
      </c>
      <c r="C15" s="36" t="s">
        <v>568</v>
      </c>
      <c r="D15" s="32">
        <v>1400000</v>
      </c>
      <c r="E15" s="39"/>
      <c r="F15" s="37">
        <v>1400000</v>
      </c>
    </row>
    <row r="16" ht="33.95" customHeight="1" spans="1:6">
      <c r="A16" s="34" t="s">
        <v>573</v>
      </c>
      <c r="B16" s="35" t="s">
        <v>574</v>
      </c>
      <c r="C16" s="36" t="s">
        <v>568</v>
      </c>
      <c r="D16" s="32">
        <v>200000</v>
      </c>
      <c r="E16" s="39"/>
      <c r="F16" s="37">
        <v>200000</v>
      </c>
    </row>
    <row r="17" ht="33.95" customHeight="1" spans="1:6">
      <c r="A17" s="34" t="s">
        <v>575</v>
      </c>
      <c r="B17" s="35" t="s">
        <v>576</v>
      </c>
      <c r="C17" s="36" t="s">
        <v>568</v>
      </c>
      <c r="D17" s="32">
        <v>1440000</v>
      </c>
      <c r="E17" s="39"/>
      <c r="F17" s="37">
        <v>1440000</v>
      </c>
    </row>
    <row r="18" ht="33.95" customHeight="1" spans="1:6">
      <c r="A18" s="34" t="s">
        <v>577</v>
      </c>
      <c r="B18" s="35" t="s">
        <v>578</v>
      </c>
      <c r="C18" s="36" t="s">
        <v>568</v>
      </c>
      <c r="D18" s="32">
        <v>120000</v>
      </c>
      <c r="E18" s="39"/>
      <c r="F18" s="37">
        <v>120000</v>
      </c>
    </row>
    <row r="19" ht="33.95" customHeight="1" spans="1:6">
      <c r="A19" s="34" t="s">
        <v>579</v>
      </c>
      <c r="B19" s="35" t="s">
        <v>580</v>
      </c>
      <c r="C19" s="40" t="s">
        <v>581</v>
      </c>
      <c r="D19" s="32">
        <v>850000</v>
      </c>
      <c r="E19" s="39"/>
      <c r="F19" s="37">
        <v>850000</v>
      </c>
    </row>
    <row r="20" ht="33.95" customHeight="1" spans="1:6">
      <c r="A20" s="34" t="s">
        <v>582</v>
      </c>
      <c r="B20" s="35" t="s">
        <v>583</v>
      </c>
      <c r="C20" s="36" t="s">
        <v>568</v>
      </c>
      <c r="D20" s="32">
        <v>340000</v>
      </c>
      <c r="E20" s="39"/>
      <c r="F20" s="37">
        <v>340000</v>
      </c>
    </row>
    <row r="21" ht="33.95" customHeight="1" spans="1:6">
      <c r="A21" s="34" t="s">
        <v>584</v>
      </c>
      <c r="B21" s="35" t="s">
        <v>585</v>
      </c>
      <c r="C21" s="36" t="s">
        <v>568</v>
      </c>
      <c r="D21" s="32">
        <v>24000</v>
      </c>
      <c r="E21" s="31"/>
      <c r="F21" s="37">
        <v>24000</v>
      </c>
    </row>
    <row r="22" ht="33.95" customHeight="1" spans="1:6">
      <c r="A22" s="34" t="s">
        <v>586</v>
      </c>
      <c r="B22" s="35" t="s">
        <v>587</v>
      </c>
      <c r="C22" s="36" t="s">
        <v>588</v>
      </c>
      <c r="D22" s="32">
        <v>300000</v>
      </c>
      <c r="E22" s="39"/>
      <c r="F22" s="37">
        <v>300000</v>
      </c>
    </row>
    <row r="23" ht="39" customHeight="1" spans="1:6">
      <c r="A23" s="34" t="s">
        <v>589</v>
      </c>
      <c r="B23" s="35" t="s">
        <v>590</v>
      </c>
      <c r="C23" s="36" t="s">
        <v>568</v>
      </c>
      <c r="D23" s="32">
        <v>7920000</v>
      </c>
      <c r="E23" s="39"/>
      <c r="F23" s="37">
        <v>7920000</v>
      </c>
    </row>
    <row r="24" ht="33.95" customHeight="1" spans="1:6">
      <c r="A24" s="34" t="s">
        <v>591</v>
      </c>
      <c r="B24" s="35" t="s">
        <v>592</v>
      </c>
      <c r="C24" s="36" t="s">
        <v>568</v>
      </c>
      <c r="D24" s="32">
        <v>970000</v>
      </c>
      <c r="E24" s="39"/>
      <c r="F24" s="37">
        <v>970000</v>
      </c>
    </row>
    <row r="25" ht="33.95" customHeight="1" spans="1:6">
      <c r="A25" s="34" t="s">
        <v>593</v>
      </c>
      <c r="B25" s="38" t="s">
        <v>594</v>
      </c>
      <c r="C25" s="36" t="s">
        <v>595</v>
      </c>
      <c r="D25" s="32">
        <v>50000</v>
      </c>
      <c r="E25" s="39"/>
      <c r="F25" s="37">
        <v>50000</v>
      </c>
    </row>
    <row r="26" ht="46" customHeight="1" spans="1:6">
      <c r="A26" s="34" t="s">
        <v>596</v>
      </c>
      <c r="B26" s="35" t="s">
        <v>597</v>
      </c>
      <c r="C26" s="36" t="s">
        <v>595</v>
      </c>
      <c r="D26" s="32">
        <v>30000</v>
      </c>
      <c r="E26" s="39"/>
      <c r="F26" s="37">
        <v>30000</v>
      </c>
    </row>
    <row r="27" ht="42" customHeight="1" spans="1:6">
      <c r="A27" s="34" t="s">
        <v>598</v>
      </c>
      <c r="B27" s="35" t="s">
        <v>599</v>
      </c>
      <c r="C27" s="36" t="s">
        <v>595</v>
      </c>
      <c r="D27" s="32">
        <v>75200</v>
      </c>
      <c r="E27" s="39"/>
      <c r="F27" s="37">
        <v>75200</v>
      </c>
    </row>
    <row r="28" ht="42" customHeight="1" spans="1:6">
      <c r="A28" s="34" t="s">
        <v>600</v>
      </c>
      <c r="B28" s="35" t="s">
        <v>601</v>
      </c>
      <c r="C28" s="36" t="s">
        <v>595</v>
      </c>
      <c r="D28" s="32">
        <v>20000</v>
      </c>
      <c r="E28" s="39"/>
      <c r="F28" s="37">
        <v>20000</v>
      </c>
    </row>
    <row r="29" ht="40" customHeight="1" spans="1:6">
      <c r="A29" s="34" t="s">
        <v>602</v>
      </c>
      <c r="B29" s="35" t="s">
        <v>603</v>
      </c>
      <c r="C29" s="36" t="s">
        <v>595</v>
      </c>
      <c r="D29" s="32">
        <v>200000</v>
      </c>
      <c r="E29" s="39"/>
      <c r="F29" s="37">
        <v>200000</v>
      </c>
    </row>
    <row r="30" ht="33" customHeight="1" spans="1:6">
      <c r="A30" s="34" t="s">
        <v>604</v>
      </c>
      <c r="B30" s="35" t="s">
        <v>605</v>
      </c>
      <c r="C30" s="36" t="s">
        <v>323</v>
      </c>
      <c r="D30" s="32">
        <v>2720000</v>
      </c>
      <c r="E30" s="39">
        <v>2720000</v>
      </c>
      <c r="F30" s="37"/>
    </row>
    <row r="31" ht="42" customHeight="1" spans="1:6">
      <c r="A31" s="34" t="s">
        <v>606</v>
      </c>
      <c r="B31" s="35" t="s">
        <v>605</v>
      </c>
      <c r="C31" s="36" t="s">
        <v>323</v>
      </c>
      <c r="D31" s="32">
        <v>11490000</v>
      </c>
      <c r="E31" s="39">
        <v>11490000</v>
      </c>
      <c r="F31" s="37"/>
    </row>
    <row r="32" ht="33.95" customHeight="1" spans="1:6">
      <c r="A32" s="34" t="s">
        <v>607</v>
      </c>
      <c r="B32" s="35" t="s">
        <v>608</v>
      </c>
      <c r="C32" s="40" t="s">
        <v>581</v>
      </c>
      <c r="D32" s="32">
        <v>770000</v>
      </c>
      <c r="E32" s="39"/>
      <c r="F32" s="37">
        <v>770000</v>
      </c>
    </row>
    <row r="33" ht="33.95" customHeight="1" spans="1:6">
      <c r="A33" s="34" t="s">
        <v>609</v>
      </c>
      <c r="B33" s="35" t="s">
        <v>608</v>
      </c>
      <c r="C33" s="36" t="s">
        <v>568</v>
      </c>
      <c r="D33" s="32">
        <v>780000</v>
      </c>
      <c r="E33" s="39"/>
      <c r="F33" s="37">
        <v>780000</v>
      </c>
    </row>
    <row r="34" ht="33.95" customHeight="1" spans="1:6">
      <c r="A34" s="34" t="s">
        <v>610</v>
      </c>
      <c r="B34" s="35" t="s">
        <v>611</v>
      </c>
      <c r="C34" s="36" t="s">
        <v>568</v>
      </c>
      <c r="D34" s="32">
        <v>1580000</v>
      </c>
      <c r="E34" s="39"/>
      <c r="F34" s="37">
        <v>1580000</v>
      </c>
    </row>
    <row r="35" ht="33.95" customHeight="1" spans="1:6">
      <c r="A35" s="34" t="s">
        <v>612</v>
      </c>
      <c r="B35" s="35" t="s">
        <v>613</v>
      </c>
      <c r="C35" s="36" t="s">
        <v>568</v>
      </c>
      <c r="D35" s="32">
        <v>800000</v>
      </c>
      <c r="E35" s="39"/>
      <c r="F35" s="37">
        <v>800000</v>
      </c>
    </row>
    <row r="36" ht="39" customHeight="1" spans="1:6">
      <c r="A36" s="34" t="s">
        <v>614</v>
      </c>
      <c r="B36" s="35" t="s">
        <v>615</v>
      </c>
      <c r="C36" s="36" t="s">
        <v>616</v>
      </c>
      <c r="D36" s="32">
        <v>5000000</v>
      </c>
      <c r="E36" s="39"/>
      <c r="F36" s="37">
        <v>5000000</v>
      </c>
    </row>
    <row r="37" ht="31.5" customHeight="1" spans="1:6">
      <c r="A37" s="41" t="s">
        <v>617</v>
      </c>
      <c r="B37" s="42" t="s">
        <v>618</v>
      </c>
      <c r="C37" s="43"/>
      <c r="D37" s="32">
        <f t="shared" ref="D37:D40" si="1">SUM(E37:F37)</f>
        <v>25000000</v>
      </c>
      <c r="E37" s="32">
        <v>25000000</v>
      </c>
      <c r="F37" s="32"/>
    </row>
    <row r="38" ht="34" customHeight="1" spans="1:6">
      <c r="A38" s="41" t="s">
        <v>619</v>
      </c>
      <c r="B38" s="42"/>
      <c r="C38" s="43" t="s">
        <v>323</v>
      </c>
      <c r="D38" s="32">
        <f t="shared" si="1"/>
        <v>80000000</v>
      </c>
      <c r="E38" s="43">
        <f>SUM(E39:E39)</f>
        <v>80000000</v>
      </c>
      <c r="F38" s="43">
        <f>SUM(F39:F39)</f>
        <v>0</v>
      </c>
    </row>
    <row r="39" ht="35" customHeight="1" spans="1:6">
      <c r="A39" s="37" t="s">
        <v>620</v>
      </c>
      <c r="B39" s="42" t="s">
        <v>621</v>
      </c>
      <c r="C39" s="43" t="s">
        <v>323</v>
      </c>
      <c r="D39" s="32">
        <f t="shared" si="1"/>
        <v>80000000</v>
      </c>
      <c r="E39" s="32">
        <v>80000000</v>
      </c>
      <c r="F39" s="32"/>
    </row>
    <row r="40" ht="36" customHeight="1" spans="1:6">
      <c r="A40" s="41" t="s">
        <v>622</v>
      </c>
      <c r="B40" s="44" t="s">
        <v>623</v>
      </c>
      <c r="C40" s="43"/>
      <c r="D40" s="32">
        <f t="shared" si="1"/>
        <v>15631300</v>
      </c>
      <c r="E40" s="45"/>
      <c r="F40" s="32">
        <v>15631300</v>
      </c>
    </row>
  </sheetData>
  <mergeCells count="5">
    <mergeCell ref="A3:F3"/>
    <mergeCell ref="D5:F5"/>
    <mergeCell ref="A5:A6"/>
    <mergeCell ref="B5:B6"/>
    <mergeCell ref="C5:C6"/>
  </mergeCells>
  <dataValidations count="1">
    <dataValidation type="list" allowBlank="1" showInputMessage="1" showErrorMessage="1" sqref="C40">
      <formula1>$AG$3:$AG$40</formula1>
    </dataValidation>
  </dataValidations>
  <printOptions horizontalCentered="1" verticalCentered="1"/>
  <pageMargins left="1.37777777777778" right="1.37777777777778" top="1.10208333333333" bottom="1.02361111111111" header="0.314583333333333" footer="0.314583333333333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2"/>
  <sheetViews>
    <sheetView workbookViewId="0">
      <selection activeCell="L10" sqref="L10"/>
    </sheetView>
  </sheetViews>
  <sheetFormatPr defaultColWidth="9" defaultRowHeight="13.5"/>
  <cols>
    <col min="1" max="1" width="20.125" customWidth="1"/>
    <col min="2" max="2" width="13.375" customWidth="1"/>
    <col min="3" max="3" width="10" customWidth="1"/>
    <col min="4" max="4" width="12.125" customWidth="1"/>
    <col min="5" max="5" width="13" customWidth="1"/>
    <col min="6" max="6" width="9.375" customWidth="1"/>
    <col min="7" max="7" width="10.875" customWidth="1"/>
    <col min="8" max="8" width="8.5" customWidth="1"/>
    <col min="9" max="10" width="8.75" customWidth="1"/>
  </cols>
  <sheetData>
    <row r="1" ht="20.25" spans="1:1">
      <c r="A1" s="13" t="s">
        <v>624</v>
      </c>
    </row>
    <row r="2" ht="24" customHeight="1" spans="1:1">
      <c r="A2" s="13"/>
    </row>
    <row r="3" ht="36" customHeight="1" spans="1:10">
      <c r="A3" s="14" t="s">
        <v>625</v>
      </c>
      <c r="B3" s="14"/>
      <c r="C3" s="14"/>
      <c r="D3" s="14"/>
      <c r="E3" s="14"/>
      <c r="F3" s="14"/>
      <c r="G3" s="14"/>
      <c r="H3" s="14"/>
      <c r="I3" s="14"/>
      <c r="J3" s="14"/>
    </row>
    <row r="4" ht="27.95" customHeight="1" spans="1:10">
      <c r="A4" s="14"/>
      <c r="B4" s="14"/>
      <c r="C4" s="14"/>
      <c r="D4" s="14"/>
      <c r="E4" s="14"/>
      <c r="F4" s="14"/>
      <c r="G4" s="14"/>
      <c r="H4" s="14"/>
      <c r="I4" s="14"/>
      <c r="J4" s="14"/>
    </row>
    <row r="5" ht="23.1" customHeight="1" spans="1:10">
      <c r="A5" s="15"/>
      <c r="B5" s="15"/>
      <c r="C5" s="15"/>
      <c r="D5" s="15"/>
      <c r="E5" s="15"/>
      <c r="F5" s="15"/>
      <c r="G5" s="15"/>
      <c r="H5" s="15"/>
      <c r="I5" s="19" t="s">
        <v>2</v>
      </c>
      <c r="J5" s="19"/>
    </row>
    <row r="6" ht="27.95" customHeight="1" spans="1:10">
      <c r="A6" s="16" t="s">
        <v>441</v>
      </c>
      <c r="B6" s="16" t="s">
        <v>626</v>
      </c>
      <c r="C6" s="16"/>
      <c r="D6" s="16"/>
      <c r="E6" s="16" t="s">
        <v>627</v>
      </c>
      <c r="F6" s="16"/>
      <c r="G6" s="16"/>
      <c r="H6" s="16" t="s">
        <v>628</v>
      </c>
      <c r="I6" s="16"/>
      <c r="J6" s="16"/>
    </row>
    <row r="7" ht="39" customHeight="1" spans="1:10">
      <c r="A7" s="16"/>
      <c r="B7" s="16" t="s">
        <v>26</v>
      </c>
      <c r="C7" s="16" t="s">
        <v>554</v>
      </c>
      <c r="D7" s="16" t="s">
        <v>629</v>
      </c>
      <c r="E7" s="16" t="s">
        <v>26</v>
      </c>
      <c r="F7" s="16" t="s">
        <v>554</v>
      </c>
      <c r="G7" s="16" t="s">
        <v>629</v>
      </c>
      <c r="H7" s="16" t="s">
        <v>26</v>
      </c>
      <c r="I7" s="16" t="s">
        <v>554</v>
      </c>
      <c r="J7" s="16" t="s">
        <v>629</v>
      </c>
    </row>
    <row r="8" ht="39" customHeight="1" spans="1:10">
      <c r="A8" s="17" t="s">
        <v>26</v>
      </c>
      <c r="B8" s="18">
        <f>SUM(B9:B12)</f>
        <v>146000000</v>
      </c>
      <c r="C8" s="17">
        <v>90560000</v>
      </c>
      <c r="D8" s="17">
        <v>55218995.49</v>
      </c>
      <c r="E8" s="17">
        <f t="shared" ref="E8:G8" si="0">SUM(E9:E12)</f>
        <v>150000000</v>
      </c>
      <c r="F8" s="17">
        <f t="shared" si="0"/>
        <v>119280000</v>
      </c>
      <c r="G8" s="17">
        <f t="shared" si="0"/>
        <v>30720000</v>
      </c>
      <c r="H8" s="18">
        <f>(E8-B8)/B8*100</f>
        <v>2.73972602739726</v>
      </c>
      <c r="I8" s="18">
        <f>(F8-C8)/F8*100</f>
        <v>24.0778001341382</v>
      </c>
      <c r="J8" s="18">
        <f>(G8-D8)/D8*100</f>
        <v>-44.3669705915543</v>
      </c>
    </row>
    <row r="9" ht="39" customHeight="1" spans="1:10">
      <c r="A9" s="17" t="s">
        <v>630</v>
      </c>
      <c r="B9" s="17">
        <f>SUM(C9:D9)</f>
        <v>55934800</v>
      </c>
      <c r="C9" s="17">
        <v>25840000</v>
      </c>
      <c r="D9" s="17">
        <v>30094800</v>
      </c>
      <c r="E9" s="17">
        <f>SUM(F9:G9)</f>
        <v>46012500</v>
      </c>
      <c r="F9" s="17">
        <v>34280000</v>
      </c>
      <c r="G9" s="17">
        <v>11732500</v>
      </c>
      <c r="H9" s="18">
        <f t="shared" ref="H9:H12" si="1">(E9-B9)/B9*100</f>
        <v>-17.7390461751897</v>
      </c>
      <c r="I9" s="18">
        <f>(F9-C9)/F9*100</f>
        <v>24.6207701283547</v>
      </c>
      <c r="J9" s="18">
        <f>(G9-D9)/D9*100</f>
        <v>-61.0148597099831</v>
      </c>
    </row>
    <row r="10" ht="39" customHeight="1" spans="1:10">
      <c r="A10" s="17" t="s">
        <v>631</v>
      </c>
      <c r="B10" s="17">
        <f t="shared" ref="B10:B12" si="2">SUM(C10:D10)</f>
        <v>0</v>
      </c>
      <c r="C10" s="17"/>
      <c r="D10" s="17"/>
      <c r="E10" s="17">
        <f t="shared" ref="E10:E12" si="3">SUM(F10:G10)</f>
        <v>15000000</v>
      </c>
      <c r="F10" s="17">
        <v>15000000</v>
      </c>
      <c r="G10" s="17"/>
      <c r="H10" s="18"/>
      <c r="I10" s="18">
        <f>(F10-C10)/F10*100</f>
        <v>100</v>
      </c>
      <c r="J10" s="18"/>
    </row>
    <row r="11" ht="39" customHeight="1" spans="1:10">
      <c r="A11" s="17" t="s">
        <v>632</v>
      </c>
      <c r="B11" s="17">
        <f t="shared" si="2"/>
        <v>66000000</v>
      </c>
      <c r="C11" s="17">
        <v>66000000</v>
      </c>
      <c r="D11" s="17"/>
      <c r="E11" s="17">
        <f t="shared" si="3"/>
        <v>70000000</v>
      </c>
      <c r="F11" s="17">
        <v>70000000</v>
      </c>
      <c r="G11" s="17"/>
      <c r="H11" s="18">
        <f t="shared" si="1"/>
        <v>6.06060606060606</v>
      </c>
      <c r="I11" s="18">
        <f>(F11-C11)/F11*100</f>
        <v>5.71428571428571</v>
      </c>
      <c r="J11" s="18"/>
    </row>
    <row r="12" ht="39" customHeight="1" spans="1:10">
      <c r="A12" s="17" t="s">
        <v>633</v>
      </c>
      <c r="B12" s="17">
        <f t="shared" si="2"/>
        <v>24065200</v>
      </c>
      <c r="C12" s="17"/>
      <c r="D12" s="17">
        <v>24065200</v>
      </c>
      <c r="E12" s="17">
        <f t="shared" si="3"/>
        <v>18987500</v>
      </c>
      <c r="F12" s="17"/>
      <c r="G12" s="17">
        <v>18987500</v>
      </c>
      <c r="H12" s="18">
        <f t="shared" si="1"/>
        <v>-21.0997623123847</v>
      </c>
      <c r="I12" s="18"/>
      <c r="J12" s="18">
        <f>(G12-D12)/D12*100</f>
        <v>-21.0997623123847</v>
      </c>
    </row>
  </sheetData>
  <mergeCells count="6">
    <mergeCell ref="A3:J3"/>
    <mergeCell ref="I5:J5"/>
    <mergeCell ref="B6:D6"/>
    <mergeCell ref="E6:G6"/>
    <mergeCell ref="H6:J6"/>
    <mergeCell ref="A6:A7"/>
  </mergeCells>
  <pageMargins left="1.41666666666667" right="1.41666666666667" top="1.10208333333333" bottom="1.02361111111111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W36"/>
  <sheetViews>
    <sheetView workbookViewId="0">
      <pane xSplit="3" ySplit="6" topLeftCell="D10" activePane="bottomRight" state="frozen"/>
      <selection/>
      <selection pane="topRight"/>
      <selection pane="bottomLeft"/>
      <selection pane="bottomRight" activeCell="W25" sqref="W25"/>
    </sheetView>
  </sheetViews>
  <sheetFormatPr defaultColWidth="9" defaultRowHeight="13.5"/>
  <cols>
    <col min="1" max="1" width="7" customWidth="1"/>
    <col min="2" max="2" width="12.875" customWidth="1"/>
  </cols>
  <sheetData>
    <row r="1" ht="22.5" spans="1:23">
      <c r="A1" s="1" t="s">
        <v>634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2" t="s">
        <v>635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 t="s">
        <v>636</v>
      </c>
      <c r="V2" s="4"/>
      <c r="W2" s="4"/>
    </row>
    <row r="3" spans="1:23">
      <c r="A3" s="5" t="s">
        <v>3</v>
      </c>
      <c r="B3" s="5" t="s">
        <v>637</v>
      </c>
      <c r="C3" s="5"/>
      <c r="D3" s="5"/>
      <c r="E3" s="5"/>
      <c r="F3" s="5" t="s">
        <v>638</v>
      </c>
      <c r="G3" s="5" t="s">
        <v>639</v>
      </c>
      <c r="H3" s="5" t="s">
        <v>640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641</v>
      </c>
      <c r="U3" s="5" t="s">
        <v>642</v>
      </c>
      <c r="V3" s="5"/>
      <c r="W3" s="5"/>
    </row>
    <row r="4" ht="40.5" spans="1:23">
      <c r="A4" s="5"/>
      <c r="B4" s="5" t="s">
        <v>643</v>
      </c>
      <c r="C4" s="5" t="s">
        <v>644</v>
      </c>
      <c r="D4" s="5" t="s">
        <v>645</v>
      </c>
      <c r="E4" s="5" t="s">
        <v>646</v>
      </c>
      <c r="F4" s="5"/>
      <c r="G4" s="5"/>
      <c r="H4" s="5" t="s">
        <v>647</v>
      </c>
      <c r="I4" s="5" t="s">
        <v>648</v>
      </c>
      <c r="J4" s="5" t="s">
        <v>649</v>
      </c>
      <c r="K4" s="5" t="s">
        <v>650</v>
      </c>
      <c r="L4" s="5" t="s">
        <v>651</v>
      </c>
      <c r="M4" s="5" t="s">
        <v>652</v>
      </c>
      <c r="N4" s="5" t="s">
        <v>653</v>
      </c>
      <c r="O4" s="5" t="s">
        <v>654</v>
      </c>
      <c r="P4" s="5" t="s">
        <v>655</v>
      </c>
      <c r="Q4" s="5" t="s">
        <v>656</v>
      </c>
      <c r="R4" s="5" t="s">
        <v>657</v>
      </c>
      <c r="S4" s="5" t="s">
        <v>658</v>
      </c>
      <c r="T4" s="5"/>
      <c r="U4" s="5" t="s">
        <v>659</v>
      </c>
      <c r="V4" s="5" t="s">
        <v>660</v>
      </c>
      <c r="W4" s="5" t="s">
        <v>658</v>
      </c>
    </row>
    <row r="5" spans="1:23">
      <c r="A5" s="5"/>
      <c r="B5" s="6" t="s">
        <v>26</v>
      </c>
      <c r="C5" s="5"/>
      <c r="D5" s="5"/>
      <c r="E5" s="5">
        <f>E6+E23+E34+E35</f>
        <v>14600</v>
      </c>
      <c r="F5" s="5">
        <f>F6+F23+F34+F35</f>
        <v>14600</v>
      </c>
      <c r="G5" s="5">
        <f>G6+G23+G34+G35</f>
        <v>14600</v>
      </c>
      <c r="H5" s="5">
        <f t="shared" ref="H5" si="0">H6+H23+H34+H35</f>
        <v>1388.44</v>
      </c>
      <c r="I5" s="5">
        <f t="shared" ref="I5" si="1">I6+I23+I34+I35</f>
        <v>9353.37</v>
      </c>
      <c r="J5" s="5">
        <f t="shared" ref="J5" si="2">J6+J23+J34+J35</f>
        <v>180.9</v>
      </c>
      <c r="K5" s="5">
        <f t="shared" ref="K5" si="3">K6+K23+K34+K35</f>
        <v>0</v>
      </c>
      <c r="L5" s="5">
        <f t="shared" ref="L5" si="4">L6+L23+L34+L35</f>
        <v>0</v>
      </c>
      <c r="M5" s="5">
        <f t="shared" ref="M5" si="5">M6+M23+M34+M35</f>
        <v>3677.29</v>
      </c>
      <c r="N5" s="5">
        <f t="shared" ref="N5" si="6">N6+N23+N34+N35</f>
        <v>0</v>
      </c>
      <c r="O5" s="5">
        <f t="shared" ref="O5" si="7">O6+O23+O34+O35</f>
        <v>0</v>
      </c>
      <c r="P5" s="5">
        <f t="shared" ref="P5" si="8">P6+P23+P34+P35</f>
        <v>0</v>
      </c>
      <c r="Q5" s="5">
        <f t="shared" ref="Q5" si="9">Q6+Q23+Q34+Q35</f>
        <v>0</v>
      </c>
      <c r="R5" s="5">
        <f t="shared" ref="R5" si="10">R6+R23+R34+R35</f>
        <v>0</v>
      </c>
      <c r="S5" s="5">
        <f t="shared" ref="S5" si="11">S6+S23+S34+S35</f>
        <v>0</v>
      </c>
      <c r="T5" s="5">
        <f t="shared" ref="T5" si="12">T6+T23+T34+T35</f>
        <v>550</v>
      </c>
      <c r="U5" s="5">
        <f t="shared" ref="U5" si="13">U6+U23+U34+U35</f>
        <v>400</v>
      </c>
      <c r="V5" s="5">
        <f t="shared" ref="V5" si="14">V6+V23+V34+V35</f>
        <v>150</v>
      </c>
      <c r="W5" s="5">
        <f t="shared" ref="W5" si="15">W6+W23+W34+W35</f>
        <v>0</v>
      </c>
    </row>
    <row r="6" ht="27" spans="1:23">
      <c r="A6" s="5"/>
      <c r="B6" s="6" t="s">
        <v>661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40.5" spans="1:23">
      <c r="A7" s="5">
        <v>1</v>
      </c>
      <c r="B7" s="5" t="s">
        <v>662</v>
      </c>
      <c r="C7" s="5" t="s">
        <v>647</v>
      </c>
      <c r="D7" s="7"/>
      <c r="E7" s="7"/>
      <c r="F7" s="7"/>
      <c r="G7" s="7"/>
      <c r="H7" s="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7"/>
      <c r="U7" s="7"/>
      <c r="V7" s="7"/>
      <c r="W7" s="7"/>
    </row>
    <row r="8" spans="1:23">
      <c r="A8" s="5">
        <v>2</v>
      </c>
      <c r="B8" s="5" t="s">
        <v>663</v>
      </c>
      <c r="C8" s="5" t="s">
        <v>649</v>
      </c>
      <c r="D8" s="7"/>
      <c r="E8" s="8"/>
      <c r="F8" s="8"/>
      <c r="G8" s="8"/>
      <c r="H8" s="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/>
      <c r="V8" s="7"/>
      <c r="W8" s="7"/>
    </row>
    <row r="9" ht="27" spans="1:23">
      <c r="A9" s="5">
        <v>3</v>
      </c>
      <c r="B9" s="5" t="s">
        <v>664</v>
      </c>
      <c r="C9" s="5" t="s">
        <v>648</v>
      </c>
      <c r="D9" s="7"/>
      <c r="E9" s="8"/>
      <c r="F9" s="8"/>
      <c r="G9" s="8"/>
      <c r="H9" s="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7"/>
      <c r="U9" s="7"/>
      <c r="V9" s="7"/>
      <c r="W9" s="7"/>
    </row>
    <row r="10" ht="67.5" spans="1:23">
      <c r="A10" s="5">
        <v>4</v>
      </c>
      <c r="B10" s="5" t="s">
        <v>665</v>
      </c>
      <c r="C10" s="5" t="s">
        <v>650</v>
      </c>
      <c r="D10" s="7"/>
      <c r="E10" s="8"/>
      <c r="F10" s="8"/>
      <c r="G10" s="8"/>
      <c r="H10" s="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7"/>
      <c r="U10" s="7"/>
      <c r="V10" s="7"/>
      <c r="W10" s="7"/>
    </row>
    <row r="11" ht="27" spans="1:23">
      <c r="A11" s="5">
        <v>5</v>
      </c>
      <c r="B11" s="5" t="s">
        <v>666</v>
      </c>
      <c r="C11" s="5" t="s">
        <v>648</v>
      </c>
      <c r="D11" s="7"/>
      <c r="E11" s="8"/>
      <c r="F11" s="8"/>
      <c r="G11" s="8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7"/>
      <c r="U11" s="7"/>
      <c r="V11" s="7"/>
      <c r="W11" s="7"/>
    </row>
    <row r="12" ht="27" spans="1:23">
      <c r="A12" s="5">
        <v>6</v>
      </c>
      <c r="B12" s="5" t="s">
        <v>667</v>
      </c>
      <c r="C12" s="5" t="s">
        <v>656</v>
      </c>
      <c r="D12" s="7"/>
      <c r="E12" s="7"/>
      <c r="F12" s="7"/>
      <c r="G12" s="7"/>
      <c r="H12" s="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7"/>
      <c r="U12" s="7"/>
      <c r="V12" s="7"/>
      <c r="W12" s="7"/>
    </row>
    <row r="13" ht="67.5" spans="1:23">
      <c r="A13" s="5">
        <v>7</v>
      </c>
      <c r="B13" s="5" t="s">
        <v>668</v>
      </c>
      <c r="C13" s="5" t="s">
        <v>650</v>
      </c>
      <c r="D13" s="7"/>
      <c r="E13" s="7"/>
      <c r="F13" s="7"/>
      <c r="G13" s="7"/>
      <c r="H13" s="7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7"/>
      <c r="U13" s="7"/>
      <c r="V13" s="7"/>
      <c r="W13" s="7"/>
    </row>
    <row r="14" ht="27" spans="1:23">
      <c r="A14" s="5">
        <v>8</v>
      </c>
      <c r="B14" s="5" t="s">
        <v>669</v>
      </c>
      <c r="C14" s="5" t="s">
        <v>654</v>
      </c>
      <c r="D14" s="7"/>
      <c r="E14" s="7"/>
      <c r="F14" s="7"/>
      <c r="G14" s="7"/>
      <c r="H14" s="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7"/>
      <c r="U14" s="7"/>
      <c r="V14" s="7"/>
      <c r="W14" s="7"/>
    </row>
    <row r="15" ht="81" spans="1:23">
      <c r="A15" s="5">
        <v>9</v>
      </c>
      <c r="B15" s="5" t="s">
        <v>670</v>
      </c>
      <c r="C15" s="5" t="s">
        <v>652</v>
      </c>
      <c r="D15" s="7"/>
      <c r="E15" s="7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7"/>
      <c r="U15" s="7"/>
      <c r="V15" s="7"/>
      <c r="W15" s="7"/>
    </row>
    <row r="16" ht="27" spans="1:23">
      <c r="A16" s="5">
        <v>10</v>
      </c>
      <c r="B16" s="5" t="s">
        <v>671</v>
      </c>
      <c r="C16" s="5" t="s">
        <v>651</v>
      </c>
      <c r="D16" s="7"/>
      <c r="E16" s="7"/>
      <c r="F16" s="7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7"/>
      <c r="V16" s="7"/>
      <c r="W16" s="7"/>
    </row>
    <row r="17" ht="54" spans="1:23">
      <c r="A17" s="5">
        <v>11</v>
      </c>
      <c r="B17" s="5" t="s">
        <v>672</v>
      </c>
      <c r="C17" s="5" t="s">
        <v>647</v>
      </c>
      <c r="D17" s="7"/>
      <c r="E17" s="7"/>
      <c r="F17" s="7"/>
      <c r="G17" s="7"/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7"/>
      <c r="V17" s="7"/>
      <c r="W17" s="7"/>
    </row>
    <row r="18" ht="27" spans="1:23">
      <c r="A18" s="5">
        <v>12</v>
      </c>
      <c r="B18" s="5" t="s">
        <v>673</v>
      </c>
      <c r="C18" s="5" t="s">
        <v>656</v>
      </c>
      <c r="D18" s="7"/>
      <c r="E18" s="7"/>
      <c r="F18" s="7"/>
      <c r="G18" s="7"/>
      <c r="H18" s="7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/>
      <c r="U18" s="7"/>
      <c r="V18" s="7"/>
      <c r="W18" s="7"/>
    </row>
    <row r="19" ht="54" spans="1:23">
      <c r="A19" s="5">
        <v>13</v>
      </c>
      <c r="B19" s="5" t="s">
        <v>674</v>
      </c>
      <c r="C19" s="5" t="s">
        <v>656</v>
      </c>
      <c r="D19" s="7"/>
      <c r="E19" s="7"/>
      <c r="F19" s="7"/>
      <c r="G19" s="7"/>
      <c r="H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"/>
      <c r="U19" s="7"/>
      <c r="V19" s="7"/>
      <c r="W19" s="7"/>
    </row>
    <row r="20" ht="67.5" spans="1:23">
      <c r="A20" s="5">
        <v>14</v>
      </c>
      <c r="B20" s="5" t="s">
        <v>675</v>
      </c>
      <c r="C20" s="5" t="s">
        <v>648</v>
      </c>
      <c r="D20" s="7"/>
      <c r="E20" s="7"/>
      <c r="F20" s="7"/>
      <c r="G20" s="7"/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7"/>
      <c r="U20" s="7"/>
      <c r="V20" s="7"/>
      <c r="W20" s="7"/>
    </row>
    <row r="21" spans="1:23">
      <c r="A21" s="5">
        <v>15</v>
      </c>
      <c r="B21" s="5" t="s">
        <v>676</v>
      </c>
      <c r="C21" s="5" t="s">
        <v>677</v>
      </c>
      <c r="D21" s="7"/>
      <c r="E21" s="7"/>
      <c r="F21" s="7"/>
      <c r="G21" s="7"/>
      <c r="H21" s="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7"/>
      <c r="V21" s="7"/>
      <c r="W21" s="7"/>
    </row>
    <row r="22" ht="162" spans="1:23">
      <c r="A22" s="5">
        <v>16</v>
      </c>
      <c r="B22" s="5" t="s">
        <v>678</v>
      </c>
      <c r="C22" s="5" t="s">
        <v>653</v>
      </c>
      <c r="D22" s="7"/>
      <c r="E22" s="7"/>
      <c r="F22" s="7"/>
      <c r="G22" s="7"/>
      <c r="H22" s="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  <c r="U22" s="7"/>
      <c r="V22" s="7"/>
      <c r="W22" s="7"/>
    </row>
    <row r="23" ht="27" spans="1:23">
      <c r="A23" s="5"/>
      <c r="B23" s="6" t="s">
        <v>679</v>
      </c>
      <c r="C23" s="5"/>
      <c r="D23" s="5"/>
      <c r="E23" s="5">
        <f>SUM(E24:E33)</f>
        <v>5593.48</v>
      </c>
      <c r="F23" s="5">
        <f>SUM(F24:F33)</f>
        <v>5593.48</v>
      </c>
      <c r="G23" s="5">
        <f>SUM(G24:G33)</f>
        <v>5593.48</v>
      </c>
      <c r="H23" s="5">
        <f t="shared" ref="H23:W23" si="16">SUM(H24:H33)</f>
        <v>197.6</v>
      </c>
      <c r="I23" s="5">
        <f t="shared" si="16"/>
        <v>3059.5</v>
      </c>
      <c r="J23" s="5">
        <f t="shared" si="16"/>
        <v>12.4</v>
      </c>
      <c r="K23" s="5">
        <f t="shared" si="16"/>
        <v>0</v>
      </c>
      <c r="L23" s="5">
        <f t="shared" si="16"/>
        <v>0</v>
      </c>
      <c r="M23" s="5">
        <f t="shared" si="16"/>
        <v>2323.98</v>
      </c>
      <c r="N23" s="5">
        <f t="shared" si="16"/>
        <v>0</v>
      </c>
      <c r="O23" s="5">
        <f t="shared" si="16"/>
        <v>0</v>
      </c>
      <c r="P23" s="5">
        <f t="shared" si="16"/>
        <v>0</v>
      </c>
      <c r="Q23" s="5">
        <f t="shared" si="16"/>
        <v>0</v>
      </c>
      <c r="R23" s="5">
        <f t="shared" si="16"/>
        <v>0</v>
      </c>
      <c r="S23" s="5">
        <f t="shared" si="16"/>
        <v>0</v>
      </c>
      <c r="T23" s="5">
        <f t="shared" si="16"/>
        <v>550</v>
      </c>
      <c r="U23" s="5">
        <f t="shared" si="16"/>
        <v>400</v>
      </c>
      <c r="V23" s="5">
        <f t="shared" si="16"/>
        <v>150</v>
      </c>
      <c r="W23" s="5">
        <f t="shared" si="16"/>
        <v>0</v>
      </c>
    </row>
    <row r="24" ht="40.5" spans="1:23">
      <c r="A24" s="5">
        <v>1</v>
      </c>
      <c r="B24" s="5" t="s">
        <v>680</v>
      </c>
      <c r="C24" s="5" t="s">
        <v>647</v>
      </c>
      <c r="D24" s="9"/>
      <c r="E24" s="9">
        <v>2584</v>
      </c>
      <c r="F24" s="9">
        <v>2584</v>
      </c>
      <c r="G24" s="9">
        <v>2584</v>
      </c>
      <c r="H24" s="9">
        <v>197.6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9"/>
      <c r="U24" s="9"/>
      <c r="V24" s="9"/>
      <c r="W24" s="9"/>
    </row>
    <row r="25" ht="81" spans="1:23">
      <c r="A25" s="5">
        <v>2</v>
      </c>
      <c r="B25" s="5" t="s">
        <v>681</v>
      </c>
      <c r="C25" s="5" t="s">
        <v>649</v>
      </c>
      <c r="D25" s="9"/>
      <c r="E25" s="7">
        <f>186+23.29+44</f>
        <v>253.29</v>
      </c>
      <c r="F25" s="7">
        <f>186+23.29+44</f>
        <v>253.29</v>
      </c>
      <c r="G25" s="7">
        <f>186+23.29+44</f>
        <v>253.29</v>
      </c>
      <c r="H25" s="9"/>
      <c r="I25" s="5"/>
      <c r="J25" s="5">
        <v>12.4</v>
      </c>
      <c r="K25" s="5"/>
      <c r="L25" s="5"/>
      <c r="M25" s="5"/>
      <c r="N25" s="5"/>
      <c r="O25" s="5"/>
      <c r="P25" s="5"/>
      <c r="Q25" s="5"/>
      <c r="R25" s="5"/>
      <c r="S25" s="5"/>
      <c r="T25" s="9"/>
      <c r="U25" s="9"/>
      <c r="V25" s="9"/>
      <c r="W25" s="9"/>
    </row>
    <row r="26" ht="27" spans="1:23">
      <c r="A26" s="5">
        <v>3</v>
      </c>
      <c r="B26" s="5" t="s">
        <v>682</v>
      </c>
      <c r="C26" s="5" t="s">
        <v>649</v>
      </c>
      <c r="D26" s="9"/>
      <c r="E26" s="9"/>
      <c r="F26" s="9"/>
      <c r="G26" s="9"/>
      <c r="H26" s="9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9"/>
      <c r="U26" s="9"/>
      <c r="V26" s="9"/>
      <c r="W26" s="9"/>
    </row>
    <row r="27" ht="27" spans="1:23">
      <c r="A27" s="5">
        <v>4</v>
      </c>
      <c r="B27" s="5" t="s">
        <v>664</v>
      </c>
      <c r="C27" s="5" t="s">
        <v>648</v>
      </c>
      <c r="D27" s="9"/>
      <c r="E27" s="7">
        <f>30+10+18+210+60+174</f>
        <v>502</v>
      </c>
      <c r="F27" s="7">
        <f>30+10+18+210+60+174</f>
        <v>502</v>
      </c>
      <c r="G27" s="7">
        <f>30+10+18+210+60+174</f>
        <v>502</v>
      </c>
      <c r="H27" s="9"/>
      <c r="I27" s="5">
        <v>3059.5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9">
        <v>550</v>
      </c>
      <c r="U27" s="9">
        <v>400</v>
      </c>
      <c r="V27" s="9">
        <v>150</v>
      </c>
      <c r="W27" s="9"/>
    </row>
    <row r="28" ht="54" spans="1:23">
      <c r="A28" s="5">
        <v>5</v>
      </c>
      <c r="B28" s="5" t="s">
        <v>683</v>
      </c>
      <c r="C28" s="5" t="s">
        <v>650</v>
      </c>
      <c r="D28" s="9"/>
      <c r="E28" s="7">
        <f>14+5+15+3+7.03</f>
        <v>44.03</v>
      </c>
      <c r="F28" s="7">
        <f>14+5+15+3+7.03</f>
        <v>44.03</v>
      </c>
      <c r="G28" s="7">
        <f>14+5+15+3+7.03</f>
        <v>44.03</v>
      </c>
      <c r="H28" s="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9"/>
      <c r="U28" s="9"/>
      <c r="V28" s="9"/>
      <c r="W28" s="9"/>
    </row>
    <row r="29" ht="27" spans="1:23">
      <c r="A29" s="5">
        <v>6</v>
      </c>
      <c r="B29" s="5" t="s">
        <v>666</v>
      </c>
      <c r="C29" s="5" t="s">
        <v>648</v>
      </c>
      <c r="D29" s="9"/>
      <c r="E29" s="7">
        <f>150+391.5+400</f>
        <v>941.5</v>
      </c>
      <c r="F29" s="7">
        <f>150+391.5+400</f>
        <v>941.5</v>
      </c>
      <c r="G29" s="7">
        <f>150+391.5+400</f>
        <v>941.5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9"/>
      <c r="U29" s="9"/>
      <c r="V29" s="9"/>
      <c r="W29" s="9"/>
    </row>
    <row r="30" ht="54" spans="1:23">
      <c r="A30" s="5">
        <v>7</v>
      </c>
      <c r="B30" s="5" t="s">
        <v>684</v>
      </c>
      <c r="C30" s="5" t="s">
        <v>656</v>
      </c>
      <c r="D30" s="9"/>
      <c r="E30" s="9">
        <v>473</v>
      </c>
      <c r="F30" s="9">
        <v>473</v>
      </c>
      <c r="G30" s="9">
        <v>473</v>
      </c>
      <c r="H30" s="9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9"/>
      <c r="U30" s="9"/>
      <c r="V30" s="9"/>
      <c r="W30" s="9"/>
    </row>
    <row r="31" ht="67.5" spans="1:23">
      <c r="A31" s="5">
        <v>8</v>
      </c>
      <c r="B31" s="5" t="s">
        <v>685</v>
      </c>
      <c r="C31" s="5" t="s">
        <v>652</v>
      </c>
      <c r="D31" s="9"/>
      <c r="E31" s="9">
        <f>375+168</f>
        <v>543</v>
      </c>
      <c r="F31" s="9">
        <f>375+168</f>
        <v>543</v>
      </c>
      <c r="G31" s="9">
        <f>375+168</f>
        <v>543</v>
      </c>
      <c r="H31" s="9"/>
      <c r="I31" s="5"/>
      <c r="J31" s="5"/>
      <c r="K31" s="5"/>
      <c r="L31" s="5"/>
      <c r="M31" s="5">
        <f>2310.29+13.69</f>
        <v>2323.98</v>
      </c>
      <c r="N31" s="5"/>
      <c r="O31" s="5"/>
      <c r="P31" s="5"/>
      <c r="Q31" s="5"/>
      <c r="R31" s="5"/>
      <c r="S31" s="5"/>
      <c r="T31" s="9"/>
      <c r="U31" s="9"/>
      <c r="V31" s="9"/>
      <c r="W31" s="9"/>
    </row>
    <row r="32" ht="27" spans="1:23">
      <c r="A32" s="5">
        <v>9</v>
      </c>
      <c r="B32" s="5" t="s">
        <v>671</v>
      </c>
      <c r="C32" s="5" t="s">
        <v>651</v>
      </c>
      <c r="D32" s="9"/>
      <c r="E32" s="9">
        <v>42.66</v>
      </c>
      <c r="F32" s="9">
        <v>42.66</v>
      </c>
      <c r="G32" s="9">
        <v>42.66</v>
      </c>
      <c r="H32" s="9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9"/>
      <c r="U32" s="9"/>
      <c r="V32" s="9"/>
      <c r="W32" s="9"/>
    </row>
    <row r="33" spans="1:23">
      <c r="A33" s="5">
        <v>10</v>
      </c>
      <c r="B33" s="10" t="s">
        <v>686</v>
      </c>
      <c r="C33" s="10" t="s">
        <v>653</v>
      </c>
      <c r="D33" s="9"/>
      <c r="E33" s="9">
        <v>210</v>
      </c>
      <c r="F33" s="9">
        <v>210</v>
      </c>
      <c r="G33" s="9">
        <v>210</v>
      </c>
      <c r="H33" s="9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9"/>
      <c r="U33" s="9"/>
      <c r="V33" s="9"/>
      <c r="W33" s="9"/>
    </row>
    <row r="34" ht="27" spans="1:23">
      <c r="A34" s="5"/>
      <c r="B34" s="6" t="s">
        <v>687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27" spans="1:23">
      <c r="A35" s="5"/>
      <c r="B35" s="6" t="s">
        <v>688</v>
      </c>
      <c r="C35" s="5"/>
      <c r="D35" s="5"/>
      <c r="E35" s="5">
        <f>6600+2406.52</f>
        <v>9006.52</v>
      </c>
      <c r="F35" s="5">
        <f>6600+2406.52</f>
        <v>9006.52</v>
      </c>
      <c r="G35" s="5">
        <f>6600+2406.52</f>
        <v>9006.52</v>
      </c>
      <c r="H35" s="5">
        <v>1190.84</v>
      </c>
      <c r="I35" s="5">
        <v>6293.87</v>
      </c>
      <c r="J35" s="5">
        <v>168.5</v>
      </c>
      <c r="K35" s="5"/>
      <c r="L35" s="5"/>
      <c r="M35" s="5">
        <f>23.31+1330</f>
        <v>1353.31</v>
      </c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>
      <c r="A36" s="4"/>
      <c r="B36" s="11" t="s">
        <v>689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</sheetData>
  <mergeCells count="10">
    <mergeCell ref="A1:W1"/>
    <mergeCell ref="A2:B2"/>
    <mergeCell ref="U2:W2"/>
    <mergeCell ref="B3:E3"/>
    <mergeCell ref="H3:S3"/>
    <mergeCell ref="U3:W3"/>
    <mergeCell ref="B36:W36"/>
    <mergeCell ref="F3:F4"/>
    <mergeCell ref="G3:G4"/>
    <mergeCell ref="T3:T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2023年实施方案</vt:lpstr>
      <vt:lpstr>部门汇总</vt:lpstr>
      <vt:lpstr>类别汇总</vt:lpstr>
      <vt:lpstr>整合资金来源</vt:lpstr>
      <vt:lpstr>同比上年整合增长比例表</vt:lpstr>
      <vt:lpstr>整合资金使用情况表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2023-03-30T01:13:00Z</cp:lastPrinted>
  <dcterms:modified xsi:type="dcterms:W3CDTF">2023-04-13T05:38:06Z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4D8A4299120F440D842595A3DFC2C68F</vt:lpwstr>
  </property>
</Properties>
</file>